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0"/>
  </bookViews>
  <sheets>
    <sheet name="источ. 2022" sheetId="1" r:id="rId1"/>
    <sheet name="Доходы 2022" sheetId="2" r:id="rId2"/>
    <sheet name="Ведом. 2022" sheetId="3" r:id="rId3"/>
    <sheet name="Функц.2022" sheetId="4" r:id="rId4"/>
    <sheet name="МЦП По ЦСР 2022" sheetId="5" r:id="rId5"/>
    <sheet name="Функц.2014" sheetId="6" state="hidden" r:id="rId6"/>
    <sheet name="Функц. 2015-2016" sheetId="7" state="hidden" r:id="rId7"/>
    <sheet name="кредиты" sheetId="8" state="hidden" r:id="rId8"/>
    <sheet name="шт.числ." sheetId="9" r:id="rId9"/>
  </sheets>
  <definedNames>
    <definedName name="_xlnm.Print_Area" localSheetId="2">'Ведом. 2022'!$A$1:$I$168</definedName>
    <definedName name="_xlnm.Print_Area" localSheetId="4">'МЦП По ЦСР 2022'!$A$1:$F$137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'Функц.2022'!$A$1:$G$36</definedName>
  </definedNames>
  <calcPr fullCalcOnLoad="1"/>
</workbook>
</file>

<file path=xl/sharedStrings.xml><?xml version="1.0" encoding="utf-8"?>
<sst xmlns="http://schemas.openxmlformats.org/spreadsheetml/2006/main" count="1841" uniqueCount="635">
  <si>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</si>
  <si>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</si>
  <si>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</si>
  <si>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</si>
  <si>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</si>
  <si>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</si>
  <si>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</si>
  <si>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</si>
  <si>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</si>
  <si>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</si>
  <si>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</si>
  <si>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</si>
  <si>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</si>
  <si>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</si>
  <si>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</si>
  <si>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</si>
  <si>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</si>
  <si>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</si>
  <si>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</si>
  <si>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</si>
  <si>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</si>
  <si>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</si>
  <si>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</si>
  <si>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</si>
  <si>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</si>
  <si>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</si>
  <si>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</si>
  <si>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</si>
  <si>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</si>
  <si>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</si>
  <si>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</si>
  <si>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</si>
  <si>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</si>
  <si>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</si>
  <si>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</si>
  <si>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</si>
  <si>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</si>
  <si>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</si>
  <si>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</si>
  <si>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</si>
  <si>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</si>
  <si>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</si>
  <si>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</si>
  <si>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</si>
  <si>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</si>
  <si>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</si>
  <si>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</si>
  <si>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</si>
  <si>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</si>
  <si>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</si>
  <si>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</si>
  <si>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</si>
  <si>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</si>
  <si>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</si>
  <si>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</si>
  <si>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</si>
  <si>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</si>
  <si>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</si>
  <si>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</si>
  <si>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</si>
  <si>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</si>
  <si>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</si>
  <si>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</si>
  <si>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</si>
  <si>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</si>
  <si>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</si>
  <si>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</si>
  <si>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</si>
  <si>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</si>
  <si>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</si>
  <si>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</si>
  <si>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</si>
  <si>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</si>
  <si>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</si>
  <si>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</si>
  <si>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</si>
  <si>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</si>
  <si>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</si>
  <si>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</si>
  <si>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</si>
  <si>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</si>
  <si>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</si>
  <si>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</si>
  <si>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</si>
  <si>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</si>
  <si>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</si>
  <si>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</si>
  <si>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</si>
  <si>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</si>
  <si>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</si>
  <si>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</si>
  <si>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</si>
  <si>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</si>
  <si>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</si>
  <si>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</si>
  <si>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</si>
  <si>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</si>
  <si>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</si>
  <si>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</si>
  <si>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</si>
  <si>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</si>
  <si>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</si>
  <si>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</si>
  <si>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</si>
  <si>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</si>
  <si>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</si>
  <si>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</si>
  <si>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</si>
  <si>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</si>
  <si>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</si>
  <si>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</si>
  <si>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</si>
  <si>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</si>
  <si>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</si>
  <si>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</si>
  <si>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</si>
  <si>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</si>
  <si>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</si>
  <si>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</si>
  <si>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</si>
  <si>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</si>
  <si>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</si>
  <si>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</si>
  <si>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</si>
  <si>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</si>
  <si>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</si>
  <si>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</si>
  <si>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</si>
  <si>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</si>
  <si>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</si>
  <si>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</si>
  <si>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</si>
  <si>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</si>
  <si>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</si>
  <si>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</si>
  <si>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</si>
  <si>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</si>
  <si>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</si>
  <si>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</si>
  <si>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</si>
  <si>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</si>
  <si>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</si>
  <si>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</si>
  <si>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</si>
  <si>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</si>
  <si>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</si>
  <si>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</si>
  <si>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</si>
  <si>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</si>
  <si>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</si>
  <si>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</si>
  <si>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</si>
  <si>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</si>
  <si>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</si>
  <si>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</si>
  <si>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</si>
  <si>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</si>
  <si>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</si>
  <si>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</si>
  <si>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</si>
  <si>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</si>
  <si>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</si>
  <si>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</si>
  <si>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</si>
  <si>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</si>
  <si>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</si>
  <si>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</si>
  <si>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</si>
  <si>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</si>
  <si>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</si>
  <si>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</si>
  <si>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</si>
  <si>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</si>
  <si>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</si>
  <si>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</si>
  <si>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</si>
  <si>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</si>
  <si>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</si>
  <si>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</si>
  <si>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</si>
  <si>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</si>
  <si>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</si>
  <si>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</si>
  <si>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</si>
  <si>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</si>
  <si>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</si>
  <si>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</si>
  <si>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</si>
  <si>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</si>
  <si>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</si>
  <si>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</si>
  <si>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</si>
  <si>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</si>
  <si>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</si>
  <si>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</si>
  <si>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</si>
  <si>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</si>
  <si>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</si>
  <si>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</si>
  <si>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</si>
  <si>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</si>
  <si>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</si>
  <si>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</si>
  <si>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</si>
  <si>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</si>
  <si>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</si>
  <si>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</si>
  <si>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</si>
  <si>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</si>
  <si>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</si>
  <si>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</si>
  <si>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</si>
  <si>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</si>
  <si>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</si>
  <si>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</si>
  <si>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</si>
  <si>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</si>
  <si>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</si>
  <si>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</si>
  <si>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</si>
  <si>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</si>
  <si>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</si>
  <si>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</si>
  <si>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</si>
  <si>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</si>
  <si>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</si>
  <si>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</si>
  <si>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</si>
  <si>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</si>
  <si>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</si>
  <si>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</si>
  <si>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</si>
  <si>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</si>
  <si>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000 1 01 02030 01 0000 110</t>
  </si>
  <si>
    <t xml:space="preserve">Усть-Абаканского района Республики Хакасия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</si>
  <si>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</si>
  <si>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</si>
  <si>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</si>
  <si>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</si>
  <si>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</si>
  <si>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</si>
  <si>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</si>
  <si>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</si>
  <si>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</si>
  <si>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</si>
  <si>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</si>
  <si>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</si>
  <si>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</si>
  <si>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</si>
  <si>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</si>
  <si>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</si>
  <si>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</si>
  <si>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</si>
  <si>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</si>
  <si>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</si>
  <si>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</si>
  <si>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</si>
  <si>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</si>
  <si>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</si>
  <si>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</si>
  <si>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</si>
  <si>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</si>
  <si>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</si>
  <si>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</si>
  <si>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</si>
  <si>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</si>
  <si>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</si>
  <si>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</si>
  <si>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</si>
  <si>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</si>
  <si>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</si>
  <si>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</si>
  <si>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</si>
  <si>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</si>
  <si>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</si>
  <si>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</si>
  <si>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</si>
  <si>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</si>
  <si>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</si>
  <si>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</si>
  <si>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</si>
  <si>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</si>
  <si>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</si>
  <si>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</si>
  <si>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</si>
  <si>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Резервные средства</t>
  </si>
  <si>
    <t>Расходы на выплаты персоналу казенных учреждений</t>
  </si>
  <si>
    <t>Подпрограмма «Профилактика правонарушений, обеспечение безопасности и общественного порядка»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</si>
  <si>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</si>
  <si>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</si>
  <si>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Публичные нормативные социальные выплаты гражданам</t>
  </si>
  <si>
    <t>Оказание материальной помощи малообеспеченным категориям населения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</si>
  <si>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</si>
  <si>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</si>
  <si>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</si>
  <si>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>Мероприятия по обеспечению сохранности существующей сети автомобильных дорог общего пользования местного значения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</si>
  <si>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</si>
  <si>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</si>
  <si>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</si>
  <si>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</si>
  <si>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</si>
  <si>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Приложение 9</t>
  </si>
  <si>
    <t>Приложение 10</t>
  </si>
  <si>
    <t>830</t>
  </si>
  <si>
    <t>Исполнение судебных актов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</si>
  <si>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</si>
  <si>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</si>
  <si>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</si>
  <si>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</si>
  <si>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</si>
  <si>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</si>
  <si>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</si>
  <si>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Получение кредитов от кредитных организаций бюджетами муниципальных районов в валюте Российской Федерации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</si>
  <si>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</si>
  <si>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</si>
  <si>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</si>
  <si>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</si>
  <si>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</si>
  <si>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</si>
  <si>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>70200 00000</t>
  </si>
  <si>
    <t>70200 03400</t>
  </si>
  <si>
    <t>70000 00000</t>
  </si>
  <si>
    <t>70500 00000</t>
  </si>
  <si>
    <t>70500 03500</t>
  </si>
  <si>
    <t>70700 00000</t>
  </si>
  <si>
    <t>бюджетов Республики Хакасия на 2016 год</t>
  </si>
  <si>
    <t>Итого программная часть</t>
  </si>
  <si>
    <t>Иные мероприятия в сфере поддержки малого и среднего предпринимательства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</si>
  <si>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</si>
  <si>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</si>
  <si>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Поддержка субъектов малого и среднего бизнеса</t>
  </si>
  <si>
    <t>Создание условий для защиты населения от чрезвычайных ситуаций</t>
  </si>
  <si>
    <t>Обеспечение энергоэффективности и энергосбережения на объектах муниципальной собственности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</si>
  <si>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</si>
  <si>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развития отрасли культуры</t>
  </si>
  <si>
    <t>Обеспечение условий развития сферы культуры</t>
  </si>
  <si>
    <t>Проведение спортивных мероприятий, обеспечение подготовки команд</t>
  </si>
  <si>
    <t>Социальные выплаты гражданам, в соответствии с действующим законодательством</t>
  </si>
  <si>
    <t>Доплаты к пенсиям муниципальным служащим</t>
  </si>
  <si>
    <t>Профилактика правонарушений</t>
  </si>
  <si>
    <t>Профилактика правонарушений несовершеннолетних</t>
  </si>
  <si>
    <t>70700 51180</t>
  </si>
  <si>
    <t>ВСЕГО: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</si>
  <si>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</si>
  <si>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</si>
  <si>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</si>
  <si>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</si>
  <si>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</si>
  <si>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</si>
  <si>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</si>
  <si>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</si>
  <si>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</si>
  <si>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</si>
  <si>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</si>
  <si>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</si>
  <si>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</si>
  <si>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</si>
  <si>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</si>
  <si>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</si>
  <si>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</si>
  <si>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</si>
  <si>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</si>
  <si>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</si>
  <si>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</si>
  <si>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</si>
  <si>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</si>
  <si>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</si>
  <si>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</si>
  <si>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</si>
  <si>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</si>
  <si>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</si>
  <si>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</si>
  <si>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</si>
  <si>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</si>
  <si>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</si>
  <si>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</si>
  <si>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</si>
  <si>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</si>
  <si>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</si>
  <si>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</si>
  <si>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</si>
  <si>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</si>
  <si>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</si>
  <si>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</si>
  <si>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</si>
  <si>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</si>
  <si>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</si>
  <si>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</si>
  <si>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</si>
  <si>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</si>
  <si>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</si>
  <si>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</si>
  <si>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</si>
  <si>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</si>
  <si>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</si>
  <si>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</si>
  <si>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</si>
  <si>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</si>
  <si>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</si>
  <si>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</si>
  <si>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</si>
  <si>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</si>
  <si>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</si>
  <si>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</si>
  <si>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</si>
  <si>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</si>
  <si>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</si>
  <si>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</si>
  <si>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</si>
  <si>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</si>
  <si>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</si>
  <si>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</si>
  <si>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</si>
  <si>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</si>
  <si>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</si>
  <si>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</si>
  <si>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</si>
  <si>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</si>
  <si>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</si>
  <si>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</si>
  <si>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</si>
  <si>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</si>
  <si>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</si>
  <si>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</si>
  <si>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</si>
  <si>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</si>
  <si>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</si>
  <si>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</si>
  <si>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</si>
  <si>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</si>
  <si>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</si>
  <si>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</si>
  <si>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</si>
  <si>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</si>
  <si>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(руб.)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</si>
  <si>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</si>
  <si>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56101 22120</t>
  </si>
  <si>
    <t>Мероприятия по поддержке и развитию культуры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</si>
  <si>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</si>
  <si>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</si>
  <si>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</si>
  <si>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</si>
  <si>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</si>
  <si>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</si>
  <si>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</si>
  <si>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</si>
  <si>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</si>
  <si>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</si>
  <si>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</si>
  <si>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</si>
  <si>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</si>
  <si>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</si>
  <si>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</si>
  <si>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</si>
  <si>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</si>
  <si>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</si>
  <si>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</si>
  <si>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</si>
  <si>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</si>
  <si>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</si>
  <si>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</si>
  <si>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</si>
  <si>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Сумма на 2022 год</t>
  </si>
  <si>
    <t>Сумма                           на 2022 год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</si>
  <si>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</si>
  <si>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</si>
  <si>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</si>
  <si>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</si>
  <si>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</si>
  <si>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</si>
  <si>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</si>
  <si>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Мероприятия направленные на обеспечение первичных мер пожарной безопасности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</si>
  <si>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</si>
  <si>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</si>
  <si>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</si>
  <si>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</si>
  <si>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</si>
  <si>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</si>
  <si>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</si>
  <si>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</si>
  <si>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</si>
  <si>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</si>
  <si>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</si>
  <si>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</si>
  <si>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</si>
  <si>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</si>
  <si>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</si>
  <si>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</si>
  <si>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</si>
  <si>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</si>
  <si>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</si>
  <si>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</si>
  <si>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</si>
  <si>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</si>
  <si>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</si>
  <si>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</si>
  <si>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</si>
  <si>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</si>
  <si>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</si>
  <si>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</si>
  <si>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</si>
  <si>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</si>
  <si>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</si>
  <si>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</si>
  <si>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</si>
  <si>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</si>
  <si>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</si>
  <si>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</si>
  <si>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</si>
  <si>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</si>
  <si>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</si>
  <si>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</si>
  <si>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</si>
  <si>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</si>
  <si>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</si>
  <si>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</si>
  <si>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</si>
  <si>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</si>
  <si>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</si>
  <si>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</si>
  <si>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</si>
  <si>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</si>
  <si>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</si>
  <si>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</si>
  <si>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</si>
  <si>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</si>
  <si>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</si>
  <si>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</si>
  <si>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</si>
  <si>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</si>
  <si>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Мероприятия направленные на реализацию проектов комплексного развития сельских территорий в сфере благоустройства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</si>
  <si>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</si>
  <si>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</si>
  <si>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</si>
  <si>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</si>
  <si>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</si>
  <si>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</si>
  <si>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</si>
  <si>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</si>
  <si>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</si>
  <si>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Бюджетные инвестиции в объекты капитального строительства государственной (муниципальной) собственности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</si>
  <si>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</si>
  <si>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</si>
  <si>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</si>
  <si>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 xml:space="preserve">к Решению Совета депутатов Калининского сельсовета </t>
  </si>
  <si>
    <t xml:space="preserve">59102 22122 </t>
  </si>
  <si>
    <t xml:space="preserve">59102 00000 </t>
  </si>
  <si>
    <t>59105 L3720</t>
  </si>
  <si>
    <t>остаток на казначейском счете на 01.01.2022г.-3 036 770,54</t>
  </si>
  <si>
    <t>000 2 02 49999 10 0000 150</t>
  </si>
  <si>
    <t xml:space="preserve">Прочие межбюджетные трансферты, передаваемые бюджетам сельских поселений
</t>
  </si>
  <si>
    <t>000 2 02 49999 00 0000 150</t>
  </si>
  <si>
    <t>51001 80230</t>
  </si>
  <si>
    <t>Мероприятия по защите населения от чрезвычайных ситуаций, пожарной безопасности и безопасности на водных объектах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</si>
  <si>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</si>
  <si>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</si>
  <si>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Мероприятия направленные на реализацию проектов комплексного развития сельских территорий в сфере дорожного хозяйства</t>
  </si>
  <si>
    <t>59105 00000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</si>
  <si>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</t>
  </si>
  <si>
    <t>000 116 07010 10 0000 140</t>
  </si>
  <si>
    <t>000 116 07010 00 0000 140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</si>
  <si>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</si>
  <si>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</si>
  <si>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</si>
  <si>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000 116 10031 10 0000 140</t>
  </si>
  <si>
    <t>000 116 10031 00 0000 140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</si>
  <si>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</si>
  <si>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</t>
  </si>
  <si>
    <t>000 116 02020 02 0000 140</t>
  </si>
  <si>
    <t>Мероприятия на содержание, капитальный ремонт и строительство дорог общего пользования местного значения, в том числе разработка проектно-сметной документации</t>
  </si>
  <si>
    <t>52001 80100</t>
  </si>
  <si>
    <t>21 967,91</t>
  </si>
  <si>
    <t>000 2 02 15002 10 0000 150</t>
  </si>
  <si>
    <t>000 2 02 15001 00 0000 150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</si>
  <si>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</si>
  <si>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</si>
  <si>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Прочие дотации бюджетам </t>
  </si>
  <si>
    <t xml:space="preserve">000 2 02 25393 10 0000 150 </t>
  </si>
  <si>
    <t xml:space="preserve">000 2 02 25393 00 0000 150 </t>
  </si>
  <si>
    <t xml:space="preserve">000 2 02 25372 10 0000 150 </t>
  </si>
  <si>
    <t xml:space="preserve">000 2 02 25372 00 0000 150 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</si>
  <si>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дороги"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</si>
  <si>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дороги"</t>
  </si>
  <si>
    <t xml:space="preserve">Субсидии бюджетам на развитие транспортной инфраструктуры </t>
  </si>
  <si>
    <t>%                    исполнения</t>
  </si>
  <si>
    <t>Исполнение                             за 2022 год</t>
  </si>
  <si>
    <t xml:space="preserve">000 1 03 02261 01 0000 110 </t>
  </si>
  <si>
    <t>000 2 07 05030 10 0000 150</t>
  </si>
  <si>
    <t>000 113 01995 10 0000 130</t>
  </si>
  <si>
    <t>000 113 00000 00 0000 000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</si>
  <si>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</si>
  <si>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</si>
  <si>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</si>
  <si>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000 2 07 05000 10 0000 150</t>
  </si>
  <si>
    <t xml:space="preserve">
Административные штрафы, установленные законами субъектов Российской Федерации об административных правонарушениях
</t>
  </si>
  <si>
    <t>000 116 02000 02 0000 140</t>
  </si>
  <si>
    <t>Прочие доходы от оказания платных услуг (работ) получателями средств бюджетов сельских поселений</t>
  </si>
  <si>
    <t>1 13 01990 00 0000 130</t>
  </si>
  <si>
    <t>Прочие доходы от оказания платных услуг (работ)</t>
  </si>
  <si>
    <t>ДОХОДЫ ОТ ОКАЗАНИЯ ПЛАТНЫХ УСЛУГ И КОМПЕНСАЦИИ ЗАТРАТ ГОСУДАРСТВА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</si>
  <si>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</si>
  <si>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 Решению Совета депутатов Калининского сельсовета</t>
  </si>
  <si>
    <t>"Об утверждении отчета об исполнении бюджета муниципального образования Калининский сельсовет</t>
  </si>
  <si>
    <t>Усть-Абаканского района  Республики Хакасия за 2022 год"</t>
  </si>
  <si>
    <t>по группам,  подгруппам и статьям кодов классификации доходов за 2022 год</t>
  </si>
  <si>
    <t>Приложение 2</t>
  </si>
  <si>
    <t xml:space="preserve">"Об утверждении отчета об исполнении бюджета муниципального образования </t>
  </si>
  <si>
    <t>Калининский сельсовет Усть-Абаканского района  Республики Хакасия за 2022 год"</t>
  </si>
  <si>
    <t xml:space="preserve">за  2022 год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</si>
  <si>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за 2022 год</t>
  </si>
  <si>
    <t>муниципального образования  Калининский сельсовет Усть-Абаканского района Республики Хакасия за 2022 год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</si>
  <si>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за 2022 год</t>
  </si>
  <si>
    <t xml:space="preserve">                                                            к Решению Совета депутатов Калининского сельсовета</t>
  </si>
  <si>
    <t xml:space="preserve">                                                                                                                         Приложение 4</t>
  </si>
  <si>
    <t>Приложение № 3</t>
  </si>
  <si>
    <t xml:space="preserve">                Калининский сельсовет Усть-Абаканского района  Республики Хакасия за 2022 год"</t>
  </si>
  <si>
    <t xml:space="preserve">                        "Об утверждении отчета об исполнении бюджета  муниципального образования                                                                                                                                                         </t>
  </si>
  <si>
    <t>54102 22500</t>
  </si>
  <si>
    <t xml:space="preserve">                             "О бюджете муниципального образования Калининский сельсовет  
                                     Усть-Абаканского района  Республики Хакасия за 2022 год"   
</t>
  </si>
  <si>
    <t>Сумма                         на 2022 год</t>
  </si>
  <si>
    <t>Приложение 6</t>
  </si>
  <si>
    <t>Сведения о штатной численности и фактических расходах</t>
  </si>
  <si>
    <t xml:space="preserve">на оплату труда муниципальных служащих Администрации Калининского сельсовета </t>
  </si>
  <si>
    <t>Кол-во штатных единиц</t>
  </si>
  <si>
    <t>заработная плата</t>
  </si>
  <si>
    <t>начисления на заработную плату</t>
  </si>
  <si>
    <t>Итого:</t>
  </si>
  <si>
    <t>Глава (выборное лицо)</t>
  </si>
  <si>
    <t>Муниципальные служащие</t>
  </si>
  <si>
    <t>Усть-Абаканского района Республики Хакасия за 2022 год</t>
  </si>
  <si>
    <t>Об утверждении отчета об исполнении бюджета муниципального образования Калининский сельсовет    
Усть-Абаканского района  Республики Хакасия     
за 2022 год</t>
  </si>
  <si>
    <t xml:space="preserve">от 26.04.2023 года № 14 </t>
  </si>
  <si>
    <t xml:space="preserve">                                                                                         от 26.04.2023  года  № 14</t>
  </si>
  <si>
    <t>от 26.04.2023 года № 14</t>
  </si>
  <si>
    <t>от 26.04.2023 года  № 14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</si>
</sst>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80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sz val="9"/>
      <name val="Arial Cyr"/>
      <family val="0"/>
    </font>
    <font>
      <sz val="12"/>
      <name val="StempelGaramond Roman"/>
      <family val="1"/>
    </font>
    <font>
      <b/>
      <sz val="12"/>
      <name val="StempelGaramond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6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AF8BE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3" applyNumberFormat="0" applyAlignment="0" applyProtection="0"/>
    <xf numFmtId="0" fontId="59" fillId="27" borderId="4" applyNumberFormat="0" applyAlignment="0" applyProtection="0"/>
    <xf numFmtId="0" fontId="60" fillId="27" borderId="3" applyNumberFormat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8" borderId="9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2" fillId="0" borderId="11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58" applyFont="1" applyBorder="1" applyAlignment="1">
      <alignment vertical="top" wrapText="1"/>
      <protection/>
    </xf>
    <xf numFmtId="0" fontId="12" fillId="0" borderId="14" xfId="65" applyFont="1" applyBorder="1" applyAlignment="1">
      <alignment wrapText="1"/>
      <protection/>
    </xf>
    <xf numFmtId="0" fontId="12" fillId="0" borderId="14" xfId="67" applyFont="1" applyBorder="1" applyAlignment="1">
      <alignment wrapText="1"/>
      <protection/>
    </xf>
    <xf numFmtId="0" fontId="12" fillId="0" borderId="15" xfId="60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2" xfId="0" applyFont="1" applyBorder="1" applyAlignment="1">
      <alignment vertical="top" wrapText="1"/>
    </xf>
    <xf numFmtId="49" fontId="18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49" fontId="17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center"/>
    </xf>
    <xf numFmtId="4" fontId="16" fillId="0" borderId="17" xfId="0" applyNumberFormat="1" applyFont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4" fontId="16" fillId="0" borderId="17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vertical="top" wrapText="1"/>
    </xf>
    <xf numFmtId="4" fontId="15" fillId="33" borderId="24" xfId="0" applyNumberFormat="1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wrapText="1"/>
    </xf>
    <xf numFmtId="0" fontId="18" fillId="34" borderId="12" xfId="0" applyFont="1" applyFill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7" fillId="34" borderId="12" xfId="0" applyFont="1" applyFill="1" applyBorder="1" applyAlignment="1">
      <alignment vertical="top" wrapText="1"/>
    </xf>
    <xf numFmtId="0" fontId="15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34" borderId="16" xfId="0" applyNumberFormat="1" applyFont="1" applyFill="1" applyBorder="1" applyAlignment="1">
      <alignment horizontal="center" vertical="center" wrapText="1"/>
    </xf>
    <xf numFmtId="49" fontId="17" fillId="34" borderId="16" xfId="0" applyNumberFormat="1" applyFont="1" applyFill="1" applyBorder="1" applyAlignment="1">
      <alignment horizontal="center" vertical="center" wrapText="1"/>
    </xf>
    <xf numFmtId="4" fontId="15" fillId="34" borderId="17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3" xfId="58" applyFont="1" applyBorder="1" applyAlignment="1">
      <alignment horizontal="left" vertical="center" wrapText="1"/>
      <protection/>
    </xf>
    <xf numFmtId="49" fontId="12" fillId="0" borderId="13" xfId="66" applyNumberFormat="1" applyFont="1" applyBorder="1" applyAlignment="1">
      <alignment horizontal="left" vertical="center"/>
      <protection/>
    </xf>
    <xf numFmtId="49" fontId="12" fillId="0" borderId="13" xfId="68" applyNumberFormat="1" applyFont="1" applyBorder="1" applyAlignment="1">
      <alignment horizontal="left" vertical="center"/>
      <protection/>
    </xf>
    <xf numFmtId="0" fontId="7" fillId="0" borderId="29" xfId="58" applyFont="1" applyBorder="1" applyAlignment="1">
      <alignment horizontal="left" vertical="center" wrapText="1"/>
      <protection/>
    </xf>
    <xf numFmtId="49" fontId="16" fillId="35" borderId="16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/>
    </xf>
    <xf numFmtId="0" fontId="11" fillId="0" borderId="16" xfId="0" applyFont="1" applyBorder="1" applyAlignment="1">
      <alignment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9" fontId="18" fillId="34" borderId="16" xfId="0" applyNumberFormat="1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top" wrapText="1"/>
    </xf>
    <xf numFmtId="49" fontId="16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19" fillId="0" borderId="21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33" xfId="0" applyFont="1" applyBorder="1" applyAlignment="1">
      <alignment vertical="center" wrapText="1"/>
    </xf>
    <xf numFmtId="0" fontId="21" fillId="0" borderId="33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21" fillId="34" borderId="3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16" xfId="0" applyFont="1" applyFill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1" fillId="0" borderId="16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3" borderId="35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2" xfId="0" applyNumberFormat="1" applyFont="1" applyBorder="1" applyAlignment="1">
      <alignment wrapText="1"/>
    </xf>
    <xf numFmtId="4" fontId="5" fillId="0" borderId="36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center" wrapText="1"/>
    </xf>
    <xf numFmtId="0" fontId="16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vertical="top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49" fontId="15" fillId="36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wrapText="1"/>
    </xf>
    <xf numFmtId="0" fontId="17" fillId="36" borderId="16" xfId="0" applyFont="1" applyFill="1" applyBorder="1" applyAlignment="1">
      <alignment horizontal="left" vertical="top" wrapText="1"/>
    </xf>
    <xf numFmtId="4" fontId="15" fillId="36" borderId="16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wrapText="1"/>
    </xf>
    <xf numFmtId="0" fontId="75" fillId="0" borderId="12" xfId="0" applyFont="1" applyBorder="1" applyAlignment="1">
      <alignment wrapText="1"/>
    </xf>
    <xf numFmtId="0" fontId="75" fillId="0" borderId="12" xfId="0" applyFont="1" applyBorder="1" applyAlignment="1">
      <alignment/>
    </xf>
    <xf numFmtId="0" fontId="16" fillId="0" borderId="21" xfId="0" applyFont="1" applyBorder="1" applyAlignment="1">
      <alignment wrapText="1"/>
    </xf>
    <xf numFmtId="4" fontId="16" fillId="35" borderId="42" xfId="0" applyNumberFormat="1" applyFont="1" applyFill="1" applyBorder="1" applyAlignment="1">
      <alignment horizontal="center" vertical="center"/>
    </xf>
    <xf numFmtId="49" fontId="15" fillId="33" borderId="3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" fontId="15" fillId="0" borderId="22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23" fillId="36" borderId="1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vertical="top" wrapText="1"/>
    </xf>
    <xf numFmtId="0" fontId="75" fillId="0" borderId="12" xfId="0" applyFont="1" applyFill="1" applyBorder="1" applyAlignment="1">
      <alignment wrapText="1"/>
    </xf>
    <xf numFmtId="0" fontId="15" fillId="0" borderId="19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49" fontId="17" fillId="0" borderId="18" xfId="0" applyNumberFormat="1" applyFont="1" applyFill="1" applyBorder="1" applyAlignment="1">
      <alignment horizontal="center" vertical="center" wrapText="1"/>
    </xf>
    <xf numFmtId="0" fontId="75" fillId="0" borderId="21" xfId="0" applyFont="1" applyBorder="1" applyAlignment="1">
      <alignment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34" borderId="17" xfId="0" applyNumberFormat="1" applyFont="1" applyFill="1" applyBorder="1" applyAlignment="1">
      <alignment horizontal="center" vertical="center" wrapText="1"/>
    </xf>
    <xf numFmtId="4" fontId="23" fillId="34" borderId="17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4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3" xfId="0" applyFont="1" applyBorder="1" applyAlignment="1">
      <alignment/>
    </xf>
    <xf numFmtId="0" fontId="16" fillId="0" borderId="12" xfId="0" applyFont="1" applyBorder="1" applyAlignment="1">
      <alignment vertical="center" wrapText="1"/>
    </xf>
    <xf numFmtId="0" fontId="18" fillId="34" borderId="13" xfId="0" applyFont="1" applyFill="1" applyBorder="1" applyAlignment="1">
      <alignment vertical="top" wrapText="1"/>
    </xf>
    <xf numFmtId="0" fontId="7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 vertical="center" wrapText="1"/>
    </xf>
    <xf numFmtId="4" fontId="15" fillId="0" borderId="26" xfId="0" applyNumberFormat="1" applyFont="1" applyBorder="1" applyAlignment="1">
      <alignment horizontal="center" wrapText="1"/>
    </xf>
    <xf numFmtId="4" fontId="16" fillId="0" borderId="26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15" fillId="34" borderId="12" xfId="0" applyFont="1" applyFill="1" applyBorder="1" applyAlignment="1">
      <alignment wrapText="1"/>
    </xf>
    <xf numFmtId="4" fontId="15" fillId="0" borderId="17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4" fontId="15" fillId="0" borderId="20" xfId="0" applyNumberFormat="1" applyFont="1" applyBorder="1" applyAlignment="1">
      <alignment horizontal="center" wrapText="1"/>
    </xf>
    <xf numFmtId="0" fontId="15" fillId="34" borderId="43" xfId="0" applyFont="1" applyFill="1" applyBorder="1" applyAlignment="1">
      <alignment wrapText="1"/>
    </xf>
    <xf numFmtId="0" fontId="15" fillId="34" borderId="43" xfId="0" applyFont="1" applyFill="1" applyBorder="1" applyAlignment="1">
      <alignment horizontal="left" wrapText="1"/>
    </xf>
    <xf numFmtId="0" fontId="76" fillId="0" borderId="12" xfId="57" applyFont="1" applyBorder="1" applyAlignment="1">
      <alignment vertical="top" wrapText="1"/>
      <protection/>
    </xf>
    <xf numFmtId="49" fontId="16" fillId="0" borderId="26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" fontId="16" fillId="0" borderId="4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17" fillId="34" borderId="13" xfId="0" applyFont="1" applyFill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2" fontId="16" fillId="0" borderId="43" xfId="0" applyNumberFormat="1" applyFont="1" applyBorder="1" applyAlignment="1">
      <alignment wrapText="1"/>
    </xf>
    <xf numFmtId="0" fontId="18" fillId="35" borderId="12" xfId="0" applyFont="1" applyFill="1" applyBorder="1" applyAlignment="1">
      <alignment vertical="top" wrapText="1"/>
    </xf>
    <xf numFmtId="49" fontId="18" fillId="35" borderId="45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5" fillId="34" borderId="13" xfId="0" applyFont="1" applyFill="1" applyBorder="1" applyAlignment="1">
      <alignment wrapText="1"/>
    </xf>
    <xf numFmtId="0" fontId="17" fillId="37" borderId="12" xfId="0" applyFont="1" applyFill="1" applyBorder="1" applyAlignment="1">
      <alignment vertical="top" wrapText="1"/>
    </xf>
    <xf numFmtId="49" fontId="15" fillId="37" borderId="26" xfId="0" applyNumberFormat="1" applyFont="1" applyFill="1" applyBorder="1" applyAlignment="1">
      <alignment horizontal="center"/>
    </xf>
    <xf numFmtId="0" fontId="16" fillId="37" borderId="16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 wrapText="1"/>
    </xf>
    <xf numFmtId="4" fontId="15" fillId="37" borderId="17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wrapText="1"/>
    </xf>
    <xf numFmtId="0" fontId="19" fillId="34" borderId="12" xfId="0" applyFont="1" applyFill="1" applyBorder="1" applyAlignment="1">
      <alignment vertical="center" wrapText="1"/>
    </xf>
    <xf numFmtId="0" fontId="19" fillId="34" borderId="33" xfId="0" applyFont="1" applyFill="1" applyBorder="1" applyAlignment="1">
      <alignment vertical="center" wrapText="1"/>
    </xf>
    <xf numFmtId="0" fontId="16" fillId="34" borderId="28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horizontal="center" wrapText="1"/>
    </xf>
    <xf numFmtId="0" fontId="15" fillId="0" borderId="43" xfId="0" applyFont="1" applyFill="1" applyBorder="1" applyAlignment="1">
      <alignment wrapText="1"/>
    </xf>
    <xf numFmtId="0" fontId="28" fillId="0" borderId="12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75" fillId="0" borderId="28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wrapText="1"/>
    </xf>
    <xf numFmtId="0" fontId="77" fillId="0" borderId="12" xfId="0" applyFont="1" applyFill="1" applyBorder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wrapText="1"/>
    </xf>
    <xf numFmtId="4" fontId="16" fillId="0" borderId="16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29" fillId="34" borderId="13" xfId="0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17" xfId="0" applyNumberFormat="1" applyFont="1" applyFill="1" applyBorder="1" applyAlignment="1">
      <alignment horizontal="center" vertical="center"/>
    </xf>
    <xf numFmtId="4" fontId="16" fillId="34" borderId="17" xfId="0" applyNumberFormat="1" applyFont="1" applyFill="1" applyBorder="1" applyAlignment="1">
      <alignment horizontal="center" vertical="center"/>
    </xf>
    <xf numFmtId="49" fontId="16" fillId="34" borderId="16" xfId="0" applyNumberFormat="1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 wrapText="1"/>
    </xf>
    <xf numFmtId="2" fontId="15" fillId="34" borderId="12" xfId="0" applyNumberFormat="1" applyFont="1" applyFill="1" applyBorder="1" applyAlignment="1">
      <alignment wrapText="1"/>
    </xf>
    <xf numFmtId="0" fontId="18" fillId="34" borderId="28" xfId="0" applyFont="1" applyFill="1" applyBorder="1" applyAlignment="1">
      <alignment wrapText="1"/>
    </xf>
    <xf numFmtId="0" fontId="16" fillId="34" borderId="46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0" fontId="16" fillId="34" borderId="16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17" fillId="34" borderId="16" xfId="0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16" xfId="0" applyFont="1" applyBorder="1" applyAlignment="1">
      <alignment/>
    </xf>
    <xf numFmtId="4" fontId="15" fillId="34" borderId="20" xfId="0" applyNumberFormat="1" applyFont="1" applyFill="1" applyBorder="1" applyAlignment="1">
      <alignment horizontal="center" vertical="center"/>
    </xf>
    <xf numFmtId="4" fontId="15" fillId="34" borderId="20" xfId="0" applyNumberFormat="1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5" fillId="0" borderId="0" xfId="0" applyFont="1" applyAlignment="1">
      <alignment horizontal="justify" vertical="center" wrapText="1"/>
    </xf>
    <xf numFmtId="0" fontId="75" fillId="0" borderId="16" xfId="0" applyFont="1" applyBorder="1" applyAlignment="1">
      <alignment horizontal="justify" vertical="center" wrapText="1"/>
    </xf>
    <xf numFmtId="0" fontId="75" fillId="0" borderId="16" xfId="0" applyFont="1" applyBorder="1" applyAlignment="1">
      <alignment wrapText="1"/>
    </xf>
    <xf numFmtId="49" fontId="16" fillId="34" borderId="1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75" fillId="34" borderId="12" xfId="0" applyFont="1" applyFill="1" applyBorder="1" applyAlignment="1">
      <alignment wrapText="1"/>
    </xf>
    <xf numFmtId="49" fontId="15" fillId="34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6" fillId="34" borderId="16" xfId="0" applyFont="1" applyFill="1" applyBorder="1" applyAlignment="1">
      <alignment horizontal="center" wrapText="1"/>
    </xf>
    <xf numFmtId="0" fontId="21" fillId="34" borderId="16" xfId="0" applyFont="1" applyFill="1" applyBorder="1" applyAlignment="1">
      <alignment vertical="center" wrapText="1"/>
    </xf>
    <xf numFmtId="0" fontId="15" fillId="34" borderId="26" xfId="0" applyFont="1" applyFill="1" applyBorder="1" applyAlignment="1">
      <alignment wrapText="1"/>
    </xf>
    <xf numFmtId="49" fontId="32" fillId="34" borderId="16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16" fillId="34" borderId="42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justify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vertical="center" wrapText="1"/>
    </xf>
    <xf numFmtId="4" fontId="16" fillId="34" borderId="22" xfId="0" applyNumberFormat="1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vertical="center" wrapText="1"/>
    </xf>
    <xf numFmtId="0" fontId="75" fillId="34" borderId="0" xfId="0" applyFont="1" applyFill="1" applyAlignment="1">
      <alignment horizontal="justify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75" fillId="34" borderId="12" xfId="0" applyFont="1" applyFill="1" applyBorder="1" applyAlignment="1">
      <alignment vertical="top" wrapText="1"/>
    </xf>
    <xf numFmtId="2" fontId="16" fillId="0" borderId="16" xfId="0" applyNumberFormat="1" applyFont="1" applyBorder="1" applyAlignment="1">
      <alignment horizontal="center" vertical="center" wrapText="1"/>
    </xf>
    <xf numFmtId="0" fontId="19" fillId="34" borderId="16" xfId="0" applyFont="1" applyFill="1" applyBorder="1" applyAlignment="1">
      <alignment vertical="center" wrapText="1"/>
    </xf>
    <xf numFmtId="3" fontId="21" fillId="34" borderId="12" xfId="0" applyNumberFormat="1" applyFont="1" applyFill="1" applyBorder="1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79" fillId="0" borderId="0" xfId="0" applyFont="1" applyAlignment="1">
      <alignment horizontal="justify"/>
    </xf>
    <xf numFmtId="0" fontId="79" fillId="0" borderId="16" xfId="0" applyFont="1" applyBorder="1" applyAlignment="1">
      <alignment horizontal="justify"/>
    </xf>
    <xf numFmtId="4" fontId="22" fillId="34" borderId="4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0" fillId="34" borderId="0" xfId="0" applyFont="1" applyFill="1" applyAlignment="1">
      <alignment/>
    </xf>
    <xf numFmtId="49" fontId="18" fillId="0" borderId="2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4" fontId="14" fillId="37" borderId="47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17" fillId="34" borderId="23" xfId="0" applyFont="1" applyFill="1" applyBorder="1" applyAlignment="1">
      <alignment vertical="top" wrapText="1"/>
    </xf>
    <xf numFmtId="49" fontId="17" fillId="34" borderId="48" xfId="0" applyNumberFormat="1" applyFont="1" applyFill="1" applyBorder="1" applyAlignment="1">
      <alignment horizontal="center" vertical="center" wrapText="1"/>
    </xf>
    <xf numFmtId="49" fontId="16" fillId="34" borderId="35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 wrapText="1"/>
    </xf>
    <xf numFmtId="0" fontId="14" fillId="37" borderId="49" xfId="0" applyFont="1" applyFill="1" applyBorder="1" applyAlignment="1">
      <alignment horizontal="center" wrapText="1"/>
    </xf>
    <xf numFmtId="49" fontId="14" fillId="37" borderId="50" xfId="0" applyNumberFormat="1" applyFont="1" applyFill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2" fontId="14" fillId="37" borderId="23" xfId="0" applyNumberFormat="1" applyFont="1" applyFill="1" applyBorder="1" applyAlignment="1">
      <alignment horizontal="center" vertical="center" wrapText="1"/>
    </xf>
    <xf numFmtId="2" fontId="14" fillId="37" borderId="35" xfId="0" applyNumberFormat="1" applyFont="1" applyFill="1" applyBorder="1" applyAlignment="1">
      <alignment horizontal="center" vertical="center" wrapText="1"/>
    </xf>
    <xf numFmtId="2" fontId="14" fillId="37" borderId="49" xfId="0" applyNumberFormat="1" applyFont="1" applyFill="1" applyBorder="1" applyAlignment="1">
      <alignment horizontal="center" vertical="center" wrapText="1"/>
    </xf>
    <xf numFmtId="2" fontId="14" fillId="37" borderId="51" xfId="0" applyNumberFormat="1" applyFont="1" applyFill="1" applyBorder="1" applyAlignment="1">
      <alignment horizontal="center" vertical="center" wrapText="1"/>
    </xf>
    <xf numFmtId="2" fontId="14" fillId="37" borderId="50" xfId="0" applyNumberFormat="1" applyFont="1" applyFill="1" applyBorder="1" applyAlignment="1">
      <alignment horizontal="center" vertical="center" wrapText="1"/>
    </xf>
    <xf numFmtId="0" fontId="14" fillId="37" borderId="47" xfId="0" applyFont="1" applyFill="1" applyBorder="1" applyAlignment="1">
      <alignment horizontal="center" vertical="center" wrapText="1"/>
    </xf>
    <xf numFmtId="0" fontId="14" fillId="37" borderId="47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4" fontId="22" fillId="34" borderId="16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vertical="center" wrapText="1"/>
    </xf>
    <xf numFmtId="0" fontId="19" fillId="0" borderId="52" xfId="0" applyFont="1" applyBorder="1" applyAlignment="1">
      <alignment vertical="center" wrapText="1"/>
    </xf>
    <xf numFmtId="0" fontId="21" fillId="34" borderId="28" xfId="0" applyFont="1" applyFill="1" applyBorder="1" applyAlignment="1">
      <alignment vertical="center" wrapText="1"/>
    </xf>
    <xf numFmtId="4" fontId="23" fillId="34" borderId="16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vertical="center" wrapText="1"/>
    </xf>
    <xf numFmtId="4" fontId="16" fillId="0" borderId="53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0" fontId="19" fillId="33" borderId="47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4" fontId="22" fillId="34" borderId="18" xfId="0" applyNumberFormat="1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4" fontId="22" fillId="34" borderId="22" xfId="0" applyNumberFormat="1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vertical="center" wrapText="1"/>
    </xf>
    <xf numFmtId="4" fontId="23" fillId="33" borderId="24" xfId="0" applyNumberFormat="1" applyFont="1" applyFill="1" applyBorder="1" applyAlignment="1">
      <alignment horizontal="center" vertical="center" wrapText="1"/>
    </xf>
    <xf numFmtId="4" fontId="23" fillId="37" borderId="2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" fontId="15" fillId="37" borderId="47" xfId="0" applyNumberFormat="1" applyFont="1" applyFill="1" applyBorder="1" applyAlignment="1">
      <alignment horizontal="center" vertical="center"/>
    </xf>
    <xf numFmtId="4" fontId="15" fillId="0" borderId="37" xfId="0" applyNumberFormat="1" applyFont="1" applyBorder="1" applyAlignment="1">
      <alignment horizontal="center" vertical="center"/>
    </xf>
    <xf numFmtId="4" fontId="15" fillId="0" borderId="54" xfId="0" applyNumberFormat="1" applyFont="1" applyBorder="1" applyAlignment="1">
      <alignment horizontal="center" vertical="center"/>
    </xf>
    <xf numFmtId="4" fontId="16" fillId="34" borderId="36" xfId="0" applyNumberFormat="1" applyFont="1" applyFill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5" fillId="0" borderId="55" xfId="0" applyNumberFormat="1" applyFont="1" applyBorder="1" applyAlignment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16" fillId="0" borderId="55" xfId="0" applyNumberFormat="1" applyFont="1" applyBorder="1" applyAlignment="1">
      <alignment horizontal="center" vertical="center"/>
    </xf>
    <xf numFmtId="4" fontId="16" fillId="0" borderId="39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29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0" fontId="14" fillId="37" borderId="23" xfId="0" applyFont="1" applyFill="1" applyBorder="1" applyAlignment="1">
      <alignment wrapText="1"/>
    </xf>
    <xf numFmtId="49" fontId="11" fillId="37" borderId="35" xfId="0" applyNumberFormat="1" applyFont="1" applyFill="1" applyBorder="1" applyAlignment="1">
      <alignment horizontal="center" wrapText="1"/>
    </xf>
    <xf numFmtId="0" fontId="11" fillId="37" borderId="35" xfId="0" applyFont="1" applyFill="1" applyBorder="1" applyAlignment="1">
      <alignment horizontal="center" wrapText="1"/>
    </xf>
    <xf numFmtId="4" fontId="14" fillId="37" borderId="24" xfId="0" applyNumberFormat="1" applyFont="1" applyFill="1" applyBorder="1" applyAlignment="1">
      <alignment horizontal="center" wrapText="1"/>
    </xf>
    <xf numFmtId="49" fontId="16" fillId="34" borderId="34" xfId="0" applyNumberFormat="1" applyFont="1" applyFill="1" applyBorder="1" applyAlignment="1">
      <alignment horizontal="center" vertical="center" wrapText="1"/>
    </xf>
    <xf numFmtId="4" fontId="16" fillId="34" borderId="34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/>
    </xf>
    <xf numFmtId="4" fontId="15" fillId="38" borderId="22" xfId="0" applyNumberFormat="1" applyFont="1" applyFill="1" applyBorder="1" applyAlignment="1">
      <alignment horizontal="center"/>
    </xf>
    <xf numFmtId="4" fontId="15" fillId="38" borderId="47" xfId="0" applyNumberFormat="1" applyFont="1" applyFill="1" applyBorder="1" applyAlignment="1">
      <alignment horizontal="center"/>
    </xf>
    <xf numFmtId="0" fontId="16" fillId="34" borderId="18" xfId="0" applyFont="1" applyFill="1" applyBorder="1" applyAlignment="1">
      <alignment vertical="top" wrapText="1"/>
    </xf>
    <xf numFmtId="4" fontId="16" fillId="0" borderId="18" xfId="0" applyNumberFormat="1" applyFont="1" applyBorder="1" applyAlignment="1">
      <alignment horizontal="center"/>
    </xf>
    <xf numFmtId="0" fontId="15" fillId="37" borderId="23" xfId="0" applyFont="1" applyFill="1" applyBorder="1" applyAlignment="1">
      <alignment/>
    </xf>
    <xf numFmtId="49" fontId="15" fillId="37" borderId="35" xfId="0" applyNumberFormat="1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4" fontId="15" fillId="37" borderId="24" xfId="0" applyNumberFormat="1" applyFont="1" applyFill="1" applyBorder="1" applyAlignment="1">
      <alignment horizontal="center"/>
    </xf>
    <xf numFmtId="0" fontId="14" fillId="37" borderId="47" xfId="0" applyNumberFormat="1" applyFont="1" applyFill="1" applyBorder="1" applyAlignment="1">
      <alignment horizontal="center" wrapText="1"/>
    </xf>
    <xf numFmtId="4" fontId="14" fillId="37" borderId="47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/>
    </xf>
    <xf numFmtId="4" fontId="15" fillId="0" borderId="42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wrapText="1"/>
    </xf>
    <xf numFmtId="0" fontId="34" fillId="0" borderId="16" xfId="0" applyFont="1" applyBorder="1" applyAlignment="1">
      <alignment horizontal="center"/>
    </xf>
    <xf numFmtId="0" fontId="34" fillId="0" borderId="16" xfId="0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176" fontId="11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11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49" fontId="1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Fill="1" applyAlignment="1">
      <alignment horizontal="right" vertical="center" wrapText="1"/>
    </xf>
    <xf numFmtId="0" fontId="30" fillId="0" borderId="0" xfId="0" applyNumberFormat="1" applyFont="1" applyFill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4" fontId="11" fillId="0" borderId="0" xfId="0" applyNumberFormat="1" applyFont="1" applyFill="1" applyAlignment="1">
      <alignment horizontal="right" vertical="center" wrapText="1"/>
    </xf>
    <xf numFmtId="49" fontId="11" fillId="34" borderId="0" xfId="0" applyNumberFormat="1" applyFont="1" applyFill="1" applyAlignment="1">
      <alignment horizontal="right" vertical="top" wrapText="1"/>
    </xf>
    <xf numFmtId="0" fontId="30" fillId="34" borderId="0" xfId="0" applyFont="1" applyFill="1" applyAlignment="1">
      <alignment horizontal="right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49" fontId="15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left" vertical="center" wrapText="1"/>
    </xf>
    <xf numFmtId="0" fontId="3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49" fontId="11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30" fillId="0" borderId="0" xfId="0" applyNumberFormat="1" applyFont="1" applyFill="1" applyAlignment="1">
      <alignment horizontal="left" vertical="center" wrapText="1"/>
    </xf>
    <xf numFmtId="49" fontId="11" fillId="34" borderId="0" xfId="0" applyNumberFormat="1" applyFont="1" applyFill="1" applyAlignment="1">
      <alignment horizontal="left" vertical="top" wrapText="1"/>
    </xf>
    <xf numFmtId="0" fontId="30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15" fillId="39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49" fontId="15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70" zoomScaleNormal="70" zoomScalePageLayoutView="0" workbookViewId="0" topLeftCell="A1">
      <selection activeCell="I11" sqref="I11"/>
    </sheetView>
  </sheetViews>
  <sheetFormatPr defaultColWidth="9.00390625" defaultRowHeight="12.75"/>
  <cols>
    <col min="1" max="1" width="31.50390625" style="0" customWidth="1"/>
    <col min="2" max="2" width="42.50390625" style="0" customWidth="1"/>
    <col min="3" max="3" width="21.875" style="16" customWidth="1"/>
    <col min="4" max="4" width="23.125" style="0" customWidth="1"/>
    <col min="5" max="5" width="21.25390625" style="0" customWidth="1"/>
    <col min="6" max="6" width="6.50390625" style="0" customWidth="1"/>
  </cols>
  <sheetData>
    <row r="1" spans="3:7" ht="17.25" customHeight="1">
      <c r="C1" s="455" t="s">
        <v>368</v>
      </c>
      <c r="D1" s="453"/>
      <c r="E1" s="453"/>
      <c r="F1" s="453"/>
      <c r="G1" s="453"/>
    </row>
    <row r="2" spans="3:7" ht="19.5" customHeight="1">
      <c r="C2" s="455" t="s">
        <v>601</v>
      </c>
      <c r="D2" s="456"/>
      <c r="E2" s="456"/>
      <c r="F2" s="456"/>
      <c r="G2" s="456"/>
    </row>
    <row r="3" spans="3:7" ht="45.75" customHeight="1">
      <c r="C3" s="457" t="s">
        <v>602</v>
      </c>
      <c r="D3" s="458"/>
      <c r="E3" s="458"/>
      <c r="F3" s="458"/>
      <c r="G3" s="458"/>
    </row>
    <row r="4" spans="3:7" ht="15">
      <c r="C4" s="455" t="s">
        <v>603</v>
      </c>
      <c r="D4" s="453"/>
      <c r="E4" s="453"/>
      <c r="F4" s="453"/>
      <c r="G4" s="456"/>
    </row>
    <row r="5" spans="1:7" ht="21.75" customHeight="1">
      <c r="A5" s="11"/>
      <c r="C5" s="452" t="s">
        <v>631</v>
      </c>
      <c r="D5" s="453"/>
      <c r="E5" s="453"/>
      <c r="F5" s="453"/>
      <c r="G5" s="453"/>
    </row>
    <row r="6" ht="18.75" customHeight="1">
      <c r="C6" s="12"/>
    </row>
    <row r="7" spans="1:3" ht="15" customHeight="1">
      <c r="A7" s="454" t="s">
        <v>611</v>
      </c>
      <c r="B7" s="454"/>
      <c r="C7" s="454"/>
    </row>
    <row r="8" spans="1:3" ht="41.25" customHeight="1">
      <c r="A8" s="454"/>
      <c r="B8" s="454"/>
      <c r="C8" s="454"/>
    </row>
    <row r="9" spans="1:3" ht="23.25" customHeight="1">
      <c r="A9" s="211"/>
      <c r="B9" s="211"/>
      <c r="C9" s="211"/>
    </row>
    <row r="10" spans="2:3" ht="18" thickBot="1">
      <c r="B10" s="2"/>
      <c r="C10" s="17"/>
    </row>
    <row r="11" spans="1:5" ht="44.25" customHeight="1" thickBot="1">
      <c r="A11" s="381" t="s">
        <v>79</v>
      </c>
      <c r="B11" s="383" t="s">
        <v>47</v>
      </c>
      <c r="C11" s="361" t="s">
        <v>462</v>
      </c>
      <c r="D11" s="361" t="s">
        <v>585</v>
      </c>
      <c r="E11" s="361" t="s">
        <v>584</v>
      </c>
    </row>
    <row r="12" spans="1:5" ht="72" hidden="1" thickBot="1">
      <c r="A12" s="22" t="s">
        <v>84</v>
      </c>
      <c r="B12" s="25" t="s">
        <v>81</v>
      </c>
      <c r="C12" s="27">
        <f>C13</f>
        <v>0</v>
      </c>
      <c r="D12" s="362">
        <f>D13</f>
        <v>0</v>
      </c>
      <c r="E12" s="362">
        <f>E13</f>
        <v>0</v>
      </c>
    </row>
    <row r="13" spans="1:5" ht="90" hidden="1" thickBot="1">
      <c r="A13" s="22" t="s">
        <v>83</v>
      </c>
      <c r="B13" s="25" t="s">
        <v>82</v>
      </c>
      <c r="C13" s="27">
        <v>0</v>
      </c>
      <c r="D13" s="362">
        <v>0</v>
      </c>
      <c r="E13" s="362">
        <v>0</v>
      </c>
    </row>
    <row r="14" spans="1:5" ht="72" hidden="1" thickBot="1">
      <c r="A14" s="22" t="s">
        <v>87</v>
      </c>
      <c r="B14" s="25" t="s">
        <v>85</v>
      </c>
      <c r="C14" s="27">
        <f>C15</f>
        <v>0</v>
      </c>
      <c r="D14" s="362">
        <f>D15</f>
        <v>0</v>
      </c>
      <c r="E14" s="362">
        <f>E15</f>
        <v>0</v>
      </c>
    </row>
    <row r="15" spans="1:5" ht="90" hidden="1" thickBot="1">
      <c r="A15" s="22" t="s">
        <v>88</v>
      </c>
      <c r="B15" s="25" t="s">
        <v>86</v>
      </c>
      <c r="C15" s="27">
        <v>0</v>
      </c>
      <c r="D15" s="362">
        <v>0</v>
      </c>
      <c r="E15" s="362">
        <v>0</v>
      </c>
    </row>
    <row r="16" spans="1:5" ht="52.5" hidden="1" thickBot="1">
      <c r="A16" s="21" t="s">
        <v>80</v>
      </c>
      <c r="B16" s="24" t="s">
        <v>130</v>
      </c>
      <c r="C16" s="26">
        <f>C17-C19</f>
        <v>0</v>
      </c>
      <c r="D16" s="363">
        <f>D17-D19</f>
        <v>0</v>
      </c>
      <c r="E16" s="363">
        <f>E17-E19</f>
        <v>0</v>
      </c>
    </row>
    <row r="17" spans="1:5" ht="72" hidden="1" thickBot="1">
      <c r="A17" s="22" t="s">
        <v>84</v>
      </c>
      <c r="B17" s="25" t="s">
        <v>81</v>
      </c>
      <c r="C17" s="27">
        <f>C18</f>
        <v>0</v>
      </c>
      <c r="D17" s="362">
        <f>D18</f>
        <v>0</v>
      </c>
      <c r="E17" s="362">
        <f>E18</f>
        <v>0</v>
      </c>
    </row>
    <row r="18" spans="1:5" ht="90" hidden="1" thickBot="1">
      <c r="A18" s="22" t="s">
        <v>83</v>
      </c>
      <c r="B18" s="25" t="s">
        <v>82</v>
      </c>
      <c r="C18" s="27">
        <v>0</v>
      </c>
      <c r="D18" s="362">
        <v>0</v>
      </c>
      <c r="E18" s="362">
        <v>0</v>
      </c>
    </row>
    <row r="19" spans="1:5" ht="72" hidden="1" thickBot="1">
      <c r="A19" s="22" t="s">
        <v>87</v>
      </c>
      <c r="B19" s="25" t="s">
        <v>85</v>
      </c>
      <c r="C19" s="27">
        <f>C20</f>
        <v>0</v>
      </c>
      <c r="D19" s="362">
        <f>D20</f>
        <v>0</v>
      </c>
      <c r="E19" s="362">
        <f>E20</f>
        <v>0</v>
      </c>
    </row>
    <row r="20" spans="1:5" ht="90" hidden="1" thickBot="1">
      <c r="A20" s="22" t="s">
        <v>88</v>
      </c>
      <c r="B20" s="161" t="s">
        <v>86</v>
      </c>
      <c r="C20" s="27">
        <v>0</v>
      </c>
      <c r="D20" s="362">
        <v>0</v>
      </c>
      <c r="E20" s="362">
        <v>0</v>
      </c>
    </row>
    <row r="21" spans="1:5" ht="1.5" customHeight="1" hidden="1">
      <c r="A21" s="104" t="s">
        <v>206</v>
      </c>
      <c r="B21" s="163" t="s">
        <v>207</v>
      </c>
      <c r="C21" s="158">
        <f>C22-C24</f>
        <v>0</v>
      </c>
      <c r="D21" s="364">
        <f>D22-D24</f>
        <v>0</v>
      </c>
      <c r="E21" s="364">
        <f>E22-E24</f>
        <v>0</v>
      </c>
    </row>
    <row r="22" spans="1:5" ht="40.5" customHeight="1" hidden="1">
      <c r="A22" s="29" t="s">
        <v>209</v>
      </c>
      <c r="B22" s="103" t="s">
        <v>221</v>
      </c>
      <c r="C22" s="159">
        <f>C23</f>
        <v>0</v>
      </c>
      <c r="D22" s="365">
        <f>D23</f>
        <v>0</v>
      </c>
      <c r="E22" s="365">
        <f>E23</f>
        <v>15000000</v>
      </c>
    </row>
    <row r="23" spans="1:5" ht="55.5" customHeight="1" hidden="1">
      <c r="A23" s="29" t="s">
        <v>225</v>
      </c>
      <c r="B23" s="103" t="s">
        <v>312</v>
      </c>
      <c r="C23" s="159"/>
      <c r="D23" s="365"/>
      <c r="E23" s="365">
        <v>15000000</v>
      </c>
    </row>
    <row r="24" spans="1:5" ht="39.75" customHeight="1" hidden="1">
      <c r="A24" s="29" t="s">
        <v>210</v>
      </c>
      <c r="B24" s="103" t="s">
        <v>247</v>
      </c>
      <c r="C24" s="160">
        <f>C25</f>
        <v>0</v>
      </c>
      <c r="D24" s="366">
        <f>D25</f>
        <v>0</v>
      </c>
      <c r="E24" s="366">
        <f>E25</f>
        <v>15000000</v>
      </c>
    </row>
    <row r="25" spans="1:5" ht="1.5" customHeight="1" hidden="1">
      <c r="A25" s="29" t="s">
        <v>226</v>
      </c>
      <c r="B25" s="106" t="s">
        <v>248</v>
      </c>
      <c r="C25" s="159"/>
      <c r="D25" s="365"/>
      <c r="E25" s="365">
        <v>15000000</v>
      </c>
    </row>
    <row r="26" spans="1:5" ht="59.25" customHeight="1" hidden="1">
      <c r="A26" s="21" t="s">
        <v>80</v>
      </c>
      <c r="B26" s="164" t="s">
        <v>243</v>
      </c>
      <c r="C26" s="156">
        <f>C27-C29</f>
        <v>0</v>
      </c>
      <c r="D26" s="367">
        <f>D27-D29</f>
        <v>0</v>
      </c>
      <c r="E26" s="367">
        <f>E27-E29</f>
        <v>0</v>
      </c>
    </row>
    <row r="27" spans="1:5" ht="63" customHeight="1" hidden="1">
      <c r="A27" s="22" t="s">
        <v>239</v>
      </c>
      <c r="B27" s="106" t="s">
        <v>81</v>
      </c>
      <c r="C27" s="157">
        <f>C28</f>
        <v>0</v>
      </c>
      <c r="D27" s="368">
        <f>D28</f>
        <v>0</v>
      </c>
      <c r="E27" s="368">
        <f>E28</f>
        <v>50000000</v>
      </c>
    </row>
    <row r="28" spans="1:5" ht="62.25" customHeight="1" hidden="1">
      <c r="A28" s="22" t="s">
        <v>240</v>
      </c>
      <c r="B28" s="106" t="s">
        <v>244</v>
      </c>
      <c r="C28" s="157"/>
      <c r="D28" s="368"/>
      <c r="E28" s="368">
        <v>50000000</v>
      </c>
    </row>
    <row r="29" spans="1:5" ht="60.75" customHeight="1" hidden="1">
      <c r="A29" s="22" t="s">
        <v>241</v>
      </c>
      <c r="B29" s="106" t="s">
        <v>245</v>
      </c>
      <c r="C29" s="157">
        <f>C30</f>
        <v>0</v>
      </c>
      <c r="D29" s="368">
        <f>D30</f>
        <v>0</v>
      </c>
      <c r="E29" s="368">
        <f>E30</f>
        <v>50000000</v>
      </c>
    </row>
    <row r="30" spans="1:5" ht="0.75" customHeight="1" hidden="1">
      <c r="A30" s="22" t="s">
        <v>242</v>
      </c>
      <c r="B30" s="106" t="s">
        <v>246</v>
      </c>
      <c r="C30" s="157"/>
      <c r="D30" s="368"/>
      <c r="E30" s="365">
        <v>50000000</v>
      </c>
    </row>
    <row r="31" spans="1:5" ht="41.25" customHeight="1">
      <c r="A31" s="104" t="s">
        <v>369</v>
      </c>
      <c r="B31" s="105" t="s">
        <v>313</v>
      </c>
      <c r="C31" s="406">
        <f>C35-C32</f>
        <v>3036770.5400000364</v>
      </c>
      <c r="D31" s="407">
        <f>D35-D32</f>
        <v>-941718.6400000155</v>
      </c>
      <c r="E31" s="302">
        <f aca="true" t="shared" si="0" ref="E31:E44">D31*100/C31</f>
        <v>-31.010530021804158</v>
      </c>
    </row>
    <row r="32" spans="1:5" ht="36" customHeight="1">
      <c r="A32" s="29" t="s">
        <v>370</v>
      </c>
      <c r="B32" s="106" t="s">
        <v>249</v>
      </c>
      <c r="C32" s="408">
        <f>C33</f>
        <v>106656805.39999998</v>
      </c>
      <c r="D32" s="409">
        <f>D33</f>
        <v>103856154.08</v>
      </c>
      <c r="E32" s="302">
        <f t="shared" si="0"/>
        <v>97.37414662899702</v>
      </c>
    </row>
    <row r="33" spans="1:5" ht="36" customHeight="1">
      <c r="A33" s="29" t="s">
        <v>371</v>
      </c>
      <c r="B33" s="106" t="s">
        <v>250</v>
      </c>
      <c r="C33" s="408">
        <f>C34</f>
        <v>106656805.39999998</v>
      </c>
      <c r="D33" s="409">
        <f>D34</f>
        <v>103856154.08</v>
      </c>
      <c r="E33" s="302">
        <f t="shared" si="0"/>
        <v>97.37414662899702</v>
      </c>
    </row>
    <row r="34" spans="1:5" ht="40.5" customHeight="1">
      <c r="A34" s="29" t="s">
        <v>372</v>
      </c>
      <c r="B34" s="106" t="s">
        <v>431</v>
      </c>
      <c r="C34" s="408">
        <f>'Доходы 2022'!C129</f>
        <v>106656805.39999998</v>
      </c>
      <c r="D34" s="410">
        <f>'Доходы 2022'!D129</f>
        <v>103856154.08</v>
      </c>
      <c r="E34" s="302">
        <f t="shared" si="0"/>
        <v>97.37414662899702</v>
      </c>
    </row>
    <row r="35" spans="1:5" ht="39" customHeight="1">
      <c r="A35" s="29" t="s">
        <v>373</v>
      </c>
      <c r="B35" s="106" t="s">
        <v>251</v>
      </c>
      <c r="C35" s="408">
        <f>C36</f>
        <v>109693575.94000001</v>
      </c>
      <c r="D35" s="409">
        <f>D36</f>
        <v>102914435.43999998</v>
      </c>
      <c r="E35" s="302">
        <f t="shared" si="0"/>
        <v>93.81992934234538</v>
      </c>
    </row>
    <row r="36" spans="1:5" ht="36.75" customHeight="1">
      <c r="A36" s="29" t="s">
        <v>374</v>
      </c>
      <c r="B36" s="106" t="s">
        <v>252</v>
      </c>
      <c r="C36" s="408">
        <f>C37</f>
        <v>109693575.94000001</v>
      </c>
      <c r="D36" s="409">
        <f>D37</f>
        <v>102914435.43999998</v>
      </c>
      <c r="E36" s="302">
        <f t="shared" si="0"/>
        <v>93.81992934234538</v>
      </c>
    </row>
    <row r="37" spans="1:5" ht="42" customHeight="1" thickBot="1">
      <c r="A37" s="29" t="s">
        <v>375</v>
      </c>
      <c r="B37" s="210" t="s">
        <v>432</v>
      </c>
      <c r="C37" s="408">
        <f>'Ведом. 2022'!G168</f>
        <v>109693575.94000001</v>
      </c>
      <c r="D37" s="409">
        <f>'Ведом. 2022'!H168</f>
        <v>102914435.43999998</v>
      </c>
      <c r="E37" s="302">
        <f t="shared" si="0"/>
        <v>93.81992934234538</v>
      </c>
    </row>
    <row r="38" spans="1:5" ht="52.5" hidden="1" thickBot="1">
      <c r="A38" s="28" t="s">
        <v>155</v>
      </c>
      <c r="B38" s="162" t="s">
        <v>90</v>
      </c>
      <c r="C38" s="411">
        <v>0</v>
      </c>
      <c r="D38" s="412">
        <v>0</v>
      </c>
      <c r="E38" s="302" t="e">
        <f t="shared" si="0"/>
        <v>#DIV/0!</v>
      </c>
    </row>
    <row r="39" spans="1:5" ht="54" hidden="1" thickBot="1">
      <c r="A39" s="98" t="s">
        <v>156</v>
      </c>
      <c r="B39" s="30" t="s">
        <v>91</v>
      </c>
      <c r="C39" s="413">
        <v>0</v>
      </c>
      <c r="D39" s="414">
        <v>0</v>
      </c>
      <c r="E39" s="302" t="e">
        <f t="shared" si="0"/>
        <v>#DIV/0!</v>
      </c>
    </row>
    <row r="40" spans="1:5" ht="54" hidden="1" thickBot="1">
      <c r="A40" s="99" t="s">
        <v>65</v>
      </c>
      <c r="B40" s="31" t="s">
        <v>62</v>
      </c>
      <c r="C40" s="415">
        <f>C41</f>
        <v>0</v>
      </c>
      <c r="D40" s="416">
        <f>D41</f>
        <v>0</v>
      </c>
      <c r="E40" s="302" t="e">
        <f t="shared" si="0"/>
        <v>#DIV/0!</v>
      </c>
    </row>
    <row r="41" spans="1:5" ht="108" hidden="1" thickBot="1">
      <c r="A41" s="100" t="s">
        <v>66</v>
      </c>
      <c r="B41" s="32" t="s">
        <v>63</v>
      </c>
      <c r="C41" s="415"/>
      <c r="D41" s="416"/>
      <c r="E41" s="302" t="e">
        <f t="shared" si="0"/>
        <v>#DIV/0!</v>
      </c>
    </row>
    <row r="42" spans="1:5" ht="48" customHeight="1" hidden="1">
      <c r="A42" s="98" t="s">
        <v>89</v>
      </c>
      <c r="B42" s="30" t="s">
        <v>92</v>
      </c>
      <c r="C42" s="411">
        <f>C43</f>
        <v>0</v>
      </c>
      <c r="D42" s="412">
        <f>D43</f>
        <v>0</v>
      </c>
      <c r="E42" s="302" t="e">
        <f t="shared" si="0"/>
        <v>#DIV/0!</v>
      </c>
    </row>
    <row r="43" spans="1:5" ht="108" hidden="1" thickBot="1">
      <c r="A43" s="101" t="s">
        <v>67</v>
      </c>
      <c r="B43" s="33" t="s">
        <v>64</v>
      </c>
      <c r="C43" s="417"/>
      <c r="D43" s="418"/>
      <c r="E43" s="302" t="e">
        <f t="shared" si="0"/>
        <v>#DIV/0!</v>
      </c>
    </row>
    <row r="44" spans="1:5" ht="22.5" customHeight="1" thickBot="1">
      <c r="A44" s="122"/>
      <c r="B44" s="123" t="s">
        <v>129</v>
      </c>
      <c r="C44" s="419">
        <f>C21+C16+C31+C38</f>
        <v>3036770.5400000364</v>
      </c>
      <c r="D44" s="420">
        <f>D21+D16+D31+D38</f>
        <v>-941718.6400000155</v>
      </c>
      <c r="E44" s="302">
        <f t="shared" si="0"/>
        <v>-31.010530021804158</v>
      </c>
    </row>
    <row r="50" ht="12.75">
      <c r="A50" s="326"/>
    </row>
  </sheetData>
  <sheetProtection/>
  <mergeCells count="6">
    <mergeCell ref="C5:G5"/>
    <mergeCell ref="A7:C8"/>
    <mergeCell ref="C1:G1"/>
    <mergeCell ref="C2:G2"/>
    <mergeCell ref="C3:G3"/>
    <mergeCell ref="C4:G4"/>
  </mergeCells>
  <printOptions/>
  <pageMargins left="0.7874015748031497" right="0" top="0.5905511811023623" bottom="0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2"/>
  <sheetViews>
    <sheetView view="pageBreakPreview" zoomScale="70" zoomScaleNormal="70" zoomScaleSheetLayoutView="70" zoomScalePageLayoutView="0" workbookViewId="0" topLeftCell="A1">
      <selection activeCell="A9" sqref="A9:E9"/>
    </sheetView>
  </sheetViews>
  <sheetFormatPr defaultColWidth="9.00390625" defaultRowHeight="12.75"/>
  <cols>
    <col min="1" max="1" width="38.875" style="11" customWidth="1"/>
    <col min="2" max="2" width="84.125" style="11" customWidth="1"/>
    <col min="3" max="3" width="20.125" style="148" customWidth="1"/>
    <col min="4" max="4" width="21.25390625" style="148" customWidth="1"/>
    <col min="5" max="5" width="21.50390625" style="148" bestFit="1" customWidth="1"/>
    <col min="6" max="6" width="10.125" style="0" customWidth="1"/>
    <col min="7" max="9" width="8.875" style="0" hidden="1" customWidth="1"/>
    <col min="11" max="11" width="4.375" style="0" customWidth="1"/>
    <col min="12" max="13" width="8.875" style="0" hidden="1" customWidth="1"/>
  </cols>
  <sheetData>
    <row r="1" spans="1:9" ht="24.75" customHeight="1">
      <c r="A1"/>
      <c r="B1" s="462" t="s">
        <v>605</v>
      </c>
      <c r="C1" s="453"/>
      <c r="D1" s="453"/>
      <c r="E1" s="453"/>
      <c r="F1" s="453"/>
      <c r="G1" s="453"/>
      <c r="H1" s="453"/>
      <c r="I1" s="404"/>
    </row>
    <row r="2" spans="1:9" ht="15" customHeight="1">
      <c r="A2"/>
      <c r="B2" s="462" t="s">
        <v>601</v>
      </c>
      <c r="C2" s="453"/>
      <c r="D2" s="453"/>
      <c r="E2" s="453"/>
      <c r="F2" s="453"/>
      <c r="G2" s="453"/>
      <c r="H2" s="453"/>
      <c r="I2" s="404"/>
    </row>
    <row r="3" spans="1:9" ht="28.5" customHeight="1">
      <c r="A3"/>
      <c r="B3" s="457" t="s">
        <v>606</v>
      </c>
      <c r="C3" s="458"/>
      <c r="D3" s="458"/>
      <c r="E3" s="458"/>
      <c r="F3" s="458"/>
      <c r="G3" s="458"/>
      <c r="H3" s="458"/>
      <c r="I3" s="458"/>
    </row>
    <row r="4" spans="1:9" ht="21" customHeight="1">
      <c r="A4"/>
      <c r="B4" s="462" t="s">
        <v>607</v>
      </c>
      <c r="C4" s="453"/>
      <c r="D4" s="453"/>
      <c r="E4" s="453"/>
      <c r="F4" s="453"/>
      <c r="G4" s="453"/>
      <c r="H4" s="453"/>
      <c r="I4" s="404"/>
    </row>
    <row r="5" spans="1:9" ht="9" customHeight="1">
      <c r="A5"/>
      <c r="B5" s="462"/>
      <c r="C5" s="453"/>
      <c r="D5" s="453"/>
      <c r="E5" s="453"/>
      <c r="F5" s="453"/>
      <c r="G5" s="453"/>
      <c r="H5" s="453"/>
      <c r="I5" s="404"/>
    </row>
    <row r="6" spans="2:9" ht="16.5" customHeight="1">
      <c r="B6" s="463" t="s">
        <v>631</v>
      </c>
      <c r="C6" s="464"/>
      <c r="D6" s="464"/>
      <c r="E6" s="464"/>
      <c r="F6" s="464"/>
      <c r="G6" s="464"/>
      <c r="H6" s="464"/>
      <c r="I6" s="464"/>
    </row>
    <row r="7" spans="2:5" ht="15.75" customHeight="1">
      <c r="B7" s="460"/>
      <c r="C7" s="460"/>
      <c r="D7" s="12"/>
      <c r="E7" s="12"/>
    </row>
    <row r="8" spans="1:5" ht="21.75" customHeight="1">
      <c r="A8"/>
      <c r="B8" s="154"/>
      <c r="C8" s="8"/>
      <c r="D8" s="8"/>
      <c r="E8" s="8"/>
    </row>
    <row r="9" spans="1:5" ht="20.25">
      <c r="A9" s="461" t="s">
        <v>39</v>
      </c>
      <c r="B9" s="461"/>
      <c r="C9" s="461"/>
      <c r="D9" s="461"/>
      <c r="E9" s="461"/>
    </row>
    <row r="10" spans="1:5" ht="20.25">
      <c r="A10" s="461" t="s">
        <v>367</v>
      </c>
      <c r="B10" s="461"/>
      <c r="C10" s="461"/>
      <c r="D10" s="461"/>
      <c r="E10" s="461"/>
    </row>
    <row r="11" spans="1:5" ht="20.25" customHeight="1">
      <c r="A11" s="459" t="s">
        <v>604</v>
      </c>
      <c r="B11" s="459"/>
      <c r="C11" s="459"/>
      <c r="D11" s="459"/>
      <c r="E11" s="459"/>
    </row>
    <row r="12" spans="1:5" ht="19.5" thickBot="1">
      <c r="A12" s="10"/>
      <c r="B12" s="10"/>
      <c r="D12" s="145"/>
      <c r="E12" s="145" t="s">
        <v>434</v>
      </c>
    </row>
    <row r="13" spans="1:5" s="125" customFormat="1" ht="31.5" thickBot="1">
      <c r="A13" s="381" t="s">
        <v>125</v>
      </c>
      <c r="B13" s="382" t="s">
        <v>126</v>
      </c>
      <c r="C13" s="361" t="s">
        <v>463</v>
      </c>
      <c r="D13" s="361" t="s">
        <v>585</v>
      </c>
      <c r="E13" s="361" t="s">
        <v>584</v>
      </c>
    </row>
    <row r="14" spans="1:5" s="125" customFormat="1" ht="20.25" customHeight="1">
      <c r="A14" s="126" t="s">
        <v>127</v>
      </c>
      <c r="B14" s="127" t="s">
        <v>158</v>
      </c>
      <c r="C14" s="199">
        <f>C15+C33+C49+C23+C60</f>
        <v>21944987.759999998</v>
      </c>
      <c r="D14" s="199">
        <f>D15+D33+D49+D23+D60+D57</f>
        <v>22100910.919999998</v>
      </c>
      <c r="E14" s="203">
        <f aca="true" t="shared" si="0" ref="E14:E19">D14*100/C14</f>
        <v>100.71051832748893</v>
      </c>
    </row>
    <row r="15" spans="1:10" s="125" customFormat="1" ht="20.25">
      <c r="A15" s="128" t="s">
        <v>107</v>
      </c>
      <c r="B15" s="129" t="s">
        <v>40</v>
      </c>
      <c r="C15" s="200">
        <f>C16+C19</f>
        <v>4308000</v>
      </c>
      <c r="D15" s="200">
        <f>D16+D19</f>
        <v>4430010.53</v>
      </c>
      <c r="E15" s="203">
        <f t="shared" si="0"/>
        <v>102.83218500464253</v>
      </c>
      <c r="J15" s="2"/>
    </row>
    <row r="16" spans="1:10" s="125" customFormat="1" ht="20.25" customHeight="1" hidden="1">
      <c r="A16" s="128" t="s">
        <v>95</v>
      </c>
      <c r="B16" s="129" t="s">
        <v>148</v>
      </c>
      <c r="C16" s="200">
        <f>C17</f>
        <v>0</v>
      </c>
      <c r="D16" s="200">
        <f>D17</f>
        <v>0</v>
      </c>
      <c r="E16" s="203" t="e">
        <f t="shared" si="0"/>
        <v>#DIV/0!</v>
      </c>
      <c r="J16" s="2" t="s">
        <v>325</v>
      </c>
    </row>
    <row r="17" spans="1:5" s="125" customFormat="1" ht="55.5" customHeight="1" hidden="1">
      <c r="A17" s="130" t="s">
        <v>96</v>
      </c>
      <c r="B17" s="131" t="s">
        <v>45</v>
      </c>
      <c r="C17" s="201">
        <f>C18</f>
        <v>0</v>
      </c>
      <c r="D17" s="201">
        <f>D18</f>
        <v>0</v>
      </c>
      <c r="E17" s="203" t="e">
        <f t="shared" si="0"/>
        <v>#DIV/0!</v>
      </c>
    </row>
    <row r="18" spans="1:5" s="125" customFormat="1" ht="18.75" customHeight="1" hidden="1">
      <c r="A18" s="130" t="s">
        <v>108</v>
      </c>
      <c r="B18" s="131" t="s">
        <v>97</v>
      </c>
      <c r="C18" s="202">
        <v>0</v>
      </c>
      <c r="D18" s="202">
        <v>0</v>
      </c>
      <c r="E18" s="203" t="e">
        <f t="shared" si="0"/>
        <v>#DIV/0!</v>
      </c>
    </row>
    <row r="19" spans="1:5" s="125" customFormat="1" ht="20.25">
      <c r="A19" s="128" t="s">
        <v>109</v>
      </c>
      <c r="B19" s="129" t="s">
        <v>149</v>
      </c>
      <c r="C19" s="203">
        <f>C20+C21+C22</f>
        <v>4308000</v>
      </c>
      <c r="D19" s="203">
        <f>D20+D21+D22</f>
        <v>4430010.53</v>
      </c>
      <c r="E19" s="203">
        <f t="shared" si="0"/>
        <v>102.83218500464253</v>
      </c>
    </row>
    <row r="20" spans="1:11" s="125" customFormat="1" ht="87" customHeight="1">
      <c r="A20" s="130" t="s">
        <v>98</v>
      </c>
      <c r="B20" s="132" t="s">
        <v>228</v>
      </c>
      <c r="C20" s="202">
        <v>3900000</v>
      </c>
      <c r="D20" s="202">
        <v>4046277.23</v>
      </c>
      <c r="E20" s="202">
        <f>D20*100/C20</f>
        <v>103.7506982051282</v>
      </c>
      <c r="F20" s="358"/>
      <c r="G20" s="358"/>
      <c r="H20" s="358"/>
      <c r="I20" s="358"/>
      <c r="J20" s="358"/>
      <c r="K20" s="358"/>
    </row>
    <row r="21" spans="1:11" s="125" customFormat="1" ht="129.75" customHeight="1">
      <c r="A21" s="130" t="s">
        <v>99</v>
      </c>
      <c r="B21" s="131" t="s">
        <v>470</v>
      </c>
      <c r="C21" s="201">
        <v>28000</v>
      </c>
      <c r="D21" s="201">
        <v>19929.46</v>
      </c>
      <c r="E21" s="202">
        <f aca="true" t="shared" si="1" ref="E21:E84">D21*100/C21</f>
        <v>71.17664285714285</v>
      </c>
      <c r="F21" s="358"/>
      <c r="G21" s="358"/>
      <c r="H21" s="358"/>
      <c r="I21" s="358"/>
      <c r="J21" s="358"/>
      <c r="K21" s="358"/>
    </row>
    <row r="22" spans="1:11" s="125" customFormat="1" ht="63" customHeight="1">
      <c r="A22" s="130" t="s">
        <v>233</v>
      </c>
      <c r="B22" s="131" t="s">
        <v>435</v>
      </c>
      <c r="C22" s="202">
        <v>380000</v>
      </c>
      <c r="D22" s="201">
        <v>363803.84</v>
      </c>
      <c r="E22" s="202">
        <f t="shared" si="1"/>
        <v>95.73785263157895</v>
      </c>
      <c r="F22" s="358"/>
      <c r="G22" s="358"/>
      <c r="H22" s="358"/>
      <c r="I22" s="358"/>
      <c r="J22" s="358"/>
      <c r="K22" s="358"/>
    </row>
    <row r="23" spans="1:5" s="125" customFormat="1" ht="60.75">
      <c r="A23" s="128" t="s">
        <v>271</v>
      </c>
      <c r="B23" s="129" t="s">
        <v>270</v>
      </c>
      <c r="C23" s="200">
        <f>C24</f>
        <v>4571300</v>
      </c>
      <c r="D23" s="200">
        <f>D24</f>
        <v>5275097.44</v>
      </c>
      <c r="E23" s="203">
        <f t="shared" si="1"/>
        <v>115.39600201255662</v>
      </c>
    </row>
    <row r="24" spans="1:5" s="125" customFormat="1" ht="42">
      <c r="A24" s="130" t="s">
        <v>272</v>
      </c>
      <c r="B24" s="131" t="s">
        <v>273</v>
      </c>
      <c r="C24" s="201">
        <f>C25+C27+C29+C31</f>
        <v>4571300</v>
      </c>
      <c r="D24" s="201">
        <f>D25+D27+D29+D31</f>
        <v>5275097.44</v>
      </c>
      <c r="E24" s="202">
        <f t="shared" si="1"/>
        <v>115.39600201255662</v>
      </c>
    </row>
    <row r="25" spans="1:5" s="125" customFormat="1" ht="105">
      <c r="A25" s="130" t="s">
        <v>266</v>
      </c>
      <c r="B25" s="131" t="s">
        <v>274</v>
      </c>
      <c r="C25" s="201">
        <f>C26</f>
        <v>1993100</v>
      </c>
      <c r="D25" s="201">
        <f>D26</f>
        <v>2644443.43</v>
      </c>
      <c r="E25" s="202">
        <f t="shared" si="1"/>
        <v>132.67991721438966</v>
      </c>
    </row>
    <row r="26" spans="1:5" s="125" customFormat="1" ht="130.5" customHeight="1">
      <c r="A26" s="130" t="s">
        <v>464</v>
      </c>
      <c r="B26" s="131" t="s">
        <v>465</v>
      </c>
      <c r="C26" s="201">
        <v>1993100</v>
      </c>
      <c r="D26" s="201">
        <v>2644443.43</v>
      </c>
      <c r="E26" s="202">
        <f t="shared" si="1"/>
        <v>132.67991721438966</v>
      </c>
    </row>
    <row r="27" spans="1:5" s="125" customFormat="1" ht="104.25" customHeight="1">
      <c r="A27" s="130" t="s">
        <v>267</v>
      </c>
      <c r="B27" s="131" t="s">
        <v>275</v>
      </c>
      <c r="C27" s="201">
        <f>C28</f>
        <v>18300</v>
      </c>
      <c r="D27" s="201">
        <f>D28</f>
        <v>14284.15</v>
      </c>
      <c r="E27" s="202">
        <f t="shared" si="1"/>
        <v>78.05546448087432</v>
      </c>
    </row>
    <row r="28" spans="1:5" s="125" customFormat="1" ht="147" customHeight="1">
      <c r="A28" s="130" t="s">
        <v>468</v>
      </c>
      <c r="B28" s="131" t="s">
        <v>469</v>
      </c>
      <c r="C28" s="201">
        <v>18300</v>
      </c>
      <c r="D28" s="201">
        <v>14284.15</v>
      </c>
      <c r="E28" s="202">
        <f t="shared" si="1"/>
        <v>78.05546448087432</v>
      </c>
    </row>
    <row r="29" spans="1:5" s="125" customFormat="1" ht="105">
      <c r="A29" s="130" t="s">
        <v>268</v>
      </c>
      <c r="B29" s="131" t="s">
        <v>276</v>
      </c>
      <c r="C29" s="201">
        <f>C30</f>
        <v>2559900</v>
      </c>
      <c r="D29" s="201">
        <f>D30</f>
        <v>2919764.22</v>
      </c>
      <c r="E29" s="202">
        <f t="shared" si="1"/>
        <v>114.05774522442283</v>
      </c>
    </row>
    <row r="30" spans="1:5" s="125" customFormat="1" ht="129" customHeight="1">
      <c r="A30" s="130" t="s">
        <v>466</v>
      </c>
      <c r="B30" s="131" t="s">
        <v>467</v>
      </c>
      <c r="C30" s="201">
        <v>2559900</v>
      </c>
      <c r="D30" s="201">
        <v>2919764.22</v>
      </c>
      <c r="E30" s="202">
        <f t="shared" si="1"/>
        <v>114.05774522442283</v>
      </c>
    </row>
    <row r="31" spans="1:5" s="125" customFormat="1" ht="113.25" customHeight="1">
      <c r="A31" s="130" t="s">
        <v>269</v>
      </c>
      <c r="B31" s="131" t="s">
        <v>277</v>
      </c>
      <c r="C31" s="201">
        <v>0</v>
      </c>
      <c r="D31" s="201">
        <f>D32</f>
        <v>-303394.36</v>
      </c>
      <c r="E31" s="202">
        <v>0</v>
      </c>
    </row>
    <row r="32" spans="1:5" s="125" customFormat="1" ht="179.25" customHeight="1">
      <c r="A32" s="130" t="s">
        <v>586</v>
      </c>
      <c r="B32" s="346" t="s">
        <v>600</v>
      </c>
      <c r="C32" s="201">
        <v>0</v>
      </c>
      <c r="D32" s="201">
        <v>-303394.36</v>
      </c>
      <c r="E32" s="202">
        <v>0</v>
      </c>
    </row>
    <row r="33" spans="1:5" s="125" customFormat="1" ht="19.5" customHeight="1">
      <c r="A33" s="128" t="s">
        <v>110</v>
      </c>
      <c r="B33" s="129" t="s">
        <v>41</v>
      </c>
      <c r="C33" s="200">
        <f>C47</f>
        <v>26000</v>
      </c>
      <c r="D33" s="200">
        <f>D47</f>
        <v>19623.42</v>
      </c>
      <c r="E33" s="202">
        <f t="shared" si="1"/>
        <v>75.4746923076923</v>
      </c>
    </row>
    <row r="34" spans="1:5" s="125" customFormat="1" ht="40.5" customHeight="1" hidden="1">
      <c r="A34" s="130" t="s">
        <v>111</v>
      </c>
      <c r="B34" s="133" t="s">
        <v>227</v>
      </c>
      <c r="C34" s="201">
        <f>C35+C38+C41</f>
        <v>0</v>
      </c>
      <c r="D34" s="201">
        <f>D35+D38+D41</f>
        <v>0</v>
      </c>
      <c r="E34" s="202" t="e">
        <f t="shared" si="1"/>
        <v>#DIV/0!</v>
      </c>
    </row>
    <row r="35" spans="1:5" s="125" customFormat="1" ht="40.5" customHeight="1" hidden="1">
      <c r="A35" s="130" t="s">
        <v>185</v>
      </c>
      <c r="B35" s="134" t="s">
        <v>112</v>
      </c>
      <c r="C35" s="201">
        <f>C36+C37</f>
        <v>0</v>
      </c>
      <c r="D35" s="201">
        <f>D36+D37</f>
        <v>0</v>
      </c>
      <c r="E35" s="202" t="e">
        <f t="shared" si="1"/>
        <v>#DIV/0!</v>
      </c>
    </row>
    <row r="36" spans="1:5" s="125" customFormat="1" ht="40.5" customHeight="1" hidden="1">
      <c r="A36" s="130" t="s">
        <v>186</v>
      </c>
      <c r="B36" s="134" t="s">
        <v>187</v>
      </c>
      <c r="C36" s="201"/>
      <c r="D36" s="201"/>
      <c r="E36" s="202" t="e">
        <f t="shared" si="1"/>
        <v>#DIV/0!</v>
      </c>
    </row>
    <row r="37" spans="1:5" s="125" customFormat="1" ht="60.75" customHeight="1" hidden="1">
      <c r="A37" s="130" t="s">
        <v>188</v>
      </c>
      <c r="B37" s="134" t="s">
        <v>189</v>
      </c>
      <c r="C37" s="201"/>
      <c r="D37" s="201"/>
      <c r="E37" s="202" t="e">
        <f t="shared" si="1"/>
        <v>#DIV/0!</v>
      </c>
    </row>
    <row r="38" spans="1:5" s="125" customFormat="1" ht="40.5" customHeight="1" hidden="1">
      <c r="A38" s="130" t="s">
        <v>190</v>
      </c>
      <c r="B38" s="134" t="s">
        <v>113</v>
      </c>
      <c r="C38" s="201">
        <f>C39+C40</f>
        <v>0</v>
      </c>
      <c r="D38" s="201">
        <f>D39+D40</f>
        <v>0</v>
      </c>
      <c r="E38" s="202" t="e">
        <f t="shared" si="1"/>
        <v>#DIV/0!</v>
      </c>
    </row>
    <row r="39" spans="1:5" s="125" customFormat="1" ht="40.5" customHeight="1" hidden="1">
      <c r="A39" s="130" t="s">
        <v>191</v>
      </c>
      <c r="B39" s="134" t="s">
        <v>113</v>
      </c>
      <c r="C39" s="201"/>
      <c r="D39" s="201"/>
      <c r="E39" s="202" t="e">
        <f t="shared" si="1"/>
        <v>#DIV/0!</v>
      </c>
    </row>
    <row r="40" spans="1:5" s="125" customFormat="1" ht="60.75" customHeight="1" hidden="1">
      <c r="A40" s="130" t="s">
        <v>192</v>
      </c>
      <c r="B40" s="134" t="s">
        <v>193</v>
      </c>
      <c r="C40" s="201"/>
      <c r="D40" s="201"/>
      <c r="E40" s="202" t="e">
        <f t="shared" si="1"/>
        <v>#DIV/0!</v>
      </c>
    </row>
    <row r="41" spans="1:5" s="125" customFormat="1" ht="40.5" customHeight="1" hidden="1">
      <c r="A41" s="130" t="s">
        <v>194</v>
      </c>
      <c r="B41" s="135" t="s">
        <v>195</v>
      </c>
      <c r="C41" s="201">
        <f>C42+C43</f>
        <v>0</v>
      </c>
      <c r="D41" s="201">
        <f>D42+D43</f>
        <v>0</v>
      </c>
      <c r="E41" s="202" t="e">
        <f t="shared" si="1"/>
        <v>#DIV/0!</v>
      </c>
    </row>
    <row r="42" spans="1:5" s="125" customFormat="1" ht="40.5" customHeight="1" hidden="1">
      <c r="A42" s="130" t="s">
        <v>196</v>
      </c>
      <c r="B42" s="135" t="s">
        <v>195</v>
      </c>
      <c r="C42" s="201"/>
      <c r="D42" s="201"/>
      <c r="E42" s="202" t="e">
        <f t="shared" si="1"/>
        <v>#DIV/0!</v>
      </c>
    </row>
    <row r="43" spans="1:5" s="125" customFormat="1" ht="60.75" customHeight="1" hidden="1">
      <c r="A43" s="130" t="s">
        <v>197</v>
      </c>
      <c r="B43" s="135" t="s">
        <v>198</v>
      </c>
      <c r="C43" s="201"/>
      <c r="D43" s="201"/>
      <c r="E43" s="202" t="e">
        <f t="shared" si="1"/>
        <v>#DIV/0!</v>
      </c>
    </row>
    <row r="44" spans="1:5" s="125" customFormat="1" ht="26.25" customHeight="1" hidden="1">
      <c r="A44" s="130" t="s">
        <v>200</v>
      </c>
      <c r="B44" s="134" t="s">
        <v>42</v>
      </c>
      <c r="C44" s="201">
        <f>C45+C46</f>
        <v>0</v>
      </c>
      <c r="D44" s="201">
        <f>D45+D46</f>
        <v>0</v>
      </c>
      <c r="E44" s="202" t="e">
        <f t="shared" si="1"/>
        <v>#DIV/0!</v>
      </c>
    </row>
    <row r="45" spans="1:5" s="125" customFormat="1" ht="26.25" customHeight="1" hidden="1">
      <c r="A45" s="130" t="s">
        <v>201</v>
      </c>
      <c r="B45" s="134" t="s">
        <v>42</v>
      </c>
      <c r="C45" s="201"/>
      <c r="D45" s="201"/>
      <c r="E45" s="202" t="e">
        <f t="shared" si="1"/>
        <v>#DIV/0!</v>
      </c>
    </row>
    <row r="46" spans="1:5" s="125" customFormat="1" ht="33.75" customHeight="1" hidden="1">
      <c r="A46" s="130" t="s">
        <v>202</v>
      </c>
      <c r="B46" s="134" t="s">
        <v>203</v>
      </c>
      <c r="C46" s="201">
        <v>0</v>
      </c>
      <c r="D46" s="201">
        <v>0</v>
      </c>
      <c r="E46" s="202" t="e">
        <f t="shared" si="1"/>
        <v>#DIV/0!</v>
      </c>
    </row>
    <row r="47" spans="1:5" s="125" customFormat="1" ht="27" customHeight="1">
      <c r="A47" s="130" t="s">
        <v>114</v>
      </c>
      <c r="B47" s="131" t="s">
        <v>43</v>
      </c>
      <c r="C47" s="201">
        <f>C48</f>
        <v>26000</v>
      </c>
      <c r="D47" s="201">
        <f>D48</f>
        <v>19623.42</v>
      </c>
      <c r="E47" s="202">
        <f t="shared" si="1"/>
        <v>75.4746923076923</v>
      </c>
    </row>
    <row r="48" spans="1:5" s="125" customFormat="1" ht="25.5" customHeight="1">
      <c r="A48" s="136" t="s">
        <v>199</v>
      </c>
      <c r="B48" s="137" t="s">
        <v>43</v>
      </c>
      <c r="C48" s="201">
        <v>26000</v>
      </c>
      <c r="D48" s="201">
        <v>19623.42</v>
      </c>
      <c r="E48" s="202">
        <f t="shared" si="1"/>
        <v>75.4746923076923</v>
      </c>
    </row>
    <row r="49" spans="1:5" s="125" customFormat="1" ht="24" customHeight="1">
      <c r="A49" s="272" t="s">
        <v>352</v>
      </c>
      <c r="B49" s="273" t="s">
        <v>353</v>
      </c>
      <c r="C49" s="200">
        <f>C50+C52</f>
        <v>12961487.76</v>
      </c>
      <c r="D49" s="200">
        <f>D50+D52</f>
        <v>12294871.629999999</v>
      </c>
      <c r="E49" s="202">
        <f t="shared" si="1"/>
        <v>94.85694742499221</v>
      </c>
    </row>
    <row r="50" spans="1:5" s="125" customFormat="1" ht="26.25" customHeight="1">
      <c r="A50" s="272" t="s">
        <v>354</v>
      </c>
      <c r="B50" s="273" t="s">
        <v>355</v>
      </c>
      <c r="C50" s="200">
        <f>C51</f>
        <v>2970000</v>
      </c>
      <c r="D50" s="200">
        <f>D51</f>
        <v>3035970.62</v>
      </c>
      <c r="E50" s="202">
        <f t="shared" si="1"/>
        <v>102.22123299663299</v>
      </c>
    </row>
    <row r="51" spans="1:5" s="125" customFormat="1" ht="61.5" customHeight="1">
      <c r="A51" s="136" t="s">
        <v>356</v>
      </c>
      <c r="B51" s="137" t="s">
        <v>366</v>
      </c>
      <c r="C51" s="201">
        <v>2970000</v>
      </c>
      <c r="D51" s="201">
        <v>3035970.62</v>
      </c>
      <c r="E51" s="202">
        <f t="shared" si="1"/>
        <v>102.22123299663299</v>
      </c>
    </row>
    <row r="52" spans="1:5" s="125" customFormat="1" ht="21.75" customHeight="1">
      <c r="A52" s="272" t="s">
        <v>357</v>
      </c>
      <c r="B52" s="273" t="s">
        <v>358</v>
      </c>
      <c r="C52" s="200">
        <f>C53+C55</f>
        <v>9991487.76</v>
      </c>
      <c r="D52" s="200">
        <f>D53+D55</f>
        <v>9258901.01</v>
      </c>
      <c r="E52" s="202">
        <f t="shared" si="1"/>
        <v>92.66789123304696</v>
      </c>
    </row>
    <row r="53" spans="1:5" s="125" customFormat="1" ht="25.5" customHeight="1">
      <c r="A53" s="272" t="s">
        <v>364</v>
      </c>
      <c r="B53" s="273" t="s">
        <v>363</v>
      </c>
      <c r="C53" s="200">
        <f>C54</f>
        <v>3643583</v>
      </c>
      <c r="D53" s="200">
        <f>D54</f>
        <v>3012878.67</v>
      </c>
      <c r="E53" s="202">
        <f t="shared" si="1"/>
        <v>82.68999690689083</v>
      </c>
    </row>
    <row r="54" spans="1:5" s="125" customFormat="1" ht="49.5" customHeight="1">
      <c r="A54" s="136" t="s">
        <v>359</v>
      </c>
      <c r="B54" s="137" t="s">
        <v>360</v>
      </c>
      <c r="C54" s="201">
        <v>3643583</v>
      </c>
      <c r="D54" s="201">
        <v>3012878.67</v>
      </c>
      <c r="E54" s="202">
        <f t="shared" si="1"/>
        <v>82.68999690689083</v>
      </c>
    </row>
    <row r="55" spans="1:5" s="125" customFormat="1" ht="29.25" customHeight="1">
      <c r="A55" s="272" t="s">
        <v>460</v>
      </c>
      <c r="B55" s="273" t="s">
        <v>365</v>
      </c>
      <c r="C55" s="200">
        <f>C56</f>
        <v>6347904.76</v>
      </c>
      <c r="D55" s="200">
        <f>D56</f>
        <v>6246022.34</v>
      </c>
      <c r="E55" s="202">
        <f t="shared" si="1"/>
        <v>98.39502286420567</v>
      </c>
    </row>
    <row r="56" spans="1:5" s="125" customFormat="1" ht="51.75" customHeight="1">
      <c r="A56" s="136" t="s">
        <v>361</v>
      </c>
      <c r="B56" s="137" t="s">
        <v>362</v>
      </c>
      <c r="C56" s="201">
        <v>6347904.76</v>
      </c>
      <c r="D56" s="201">
        <v>6246022.34</v>
      </c>
      <c r="E56" s="202">
        <f t="shared" si="1"/>
        <v>98.39502286420567</v>
      </c>
    </row>
    <row r="57" spans="1:5" s="125" customFormat="1" ht="51.75" customHeight="1">
      <c r="A57" s="388" t="s">
        <v>589</v>
      </c>
      <c r="B57" s="273" t="s">
        <v>599</v>
      </c>
      <c r="C57" s="201">
        <v>0</v>
      </c>
      <c r="D57" s="201">
        <f>D58</f>
        <v>7520</v>
      </c>
      <c r="E57" s="202">
        <v>0</v>
      </c>
    </row>
    <row r="58" spans="1:5" s="125" customFormat="1" ht="51.75" customHeight="1">
      <c r="A58" s="352" t="s">
        <v>597</v>
      </c>
      <c r="B58" s="137" t="s">
        <v>598</v>
      </c>
      <c r="C58" s="201">
        <v>0</v>
      </c>
      <c r="D58" s="202">
        <f>D59</f>
        <v>7520</v>
      </c>
      <c r="E58" s="202">
        <v>0</v>
      </c>
    </row>
    <row r="59" spans="1:5" s="125" customFormat="1" ht="51.75" customHeight="1">
      <c r="A59" s="352" t="s">
        <v>588</v>
      </c>
      <c r="B59" s="137" t="s">
        <v>596</v>
      </c>
      <c r="C59" s="201">
        <v>0</v>
      </c>
      <c r="D59" s="202">
        <v>7520</v>
      </c>
      <c r="E59" s="202">
        <v>0</v>
      </c>
    </row>
    <row r="60" spans="1:5" s="125" customFormat="1" ht="30" customHeight="1">
      <c r="A60" s="272" t="s">
        <v>94</v>
      </c>
      <c r="B60" s="344" t="s">
        <v>56</v>
      </c>
      <c r="C60" s="200">
        <f>C61+C64+C65</f>
        <v>78200</v>
      </c>
      <c r="D60" s="200">
        <f>D61+D64+D65</f>
        <v>73787.9</v>
      </c>
      <c r="E60" s="202">
        <f t="shared" si="1"/>
        <v>94.35792838874679</v>
      </c>
    </row>
    <row r="61" spans="1:5" s="125" customFormat="1" ht="90" customHeight="1">
      <c r="A61" s="352" t="s">
        <v>595</v>
      </c>
      <c r="B61" s="346" t="s">
        <v>594</v>
      </c>
      <c r="C61" s="201">
        <f>C62</f>
        <v>2000</v>
      </c>
      <c r="D61" s="201">
        <f>D62</f>
        <v>3000</v>
      </c>
      <c r="E61" s="202">
        <f t="shared" si="1"/>
        <v>150</v>
      </c>
    </row>
    <row r="62" spans="1:5" s="125" customFormat="1" ht="83.25" customHeight="1">
      <c r="A62" s="352" t="s">
        <v>568</v>
      </c>
      <c r="B62" s="346" t="s">
        <v>561</v>
      </c>
      <c r="C62" s="201">
        <v>2000</v>
      </c>
      <c r="D62" s="201">
        <v>3000</v>
      </c>
      <c r="E62" s="202">
        <f t="shared" si="1"/>
        <v>150</v>
      </c>
    </row>
    <row r="63" spans="1:5" s="125" customFormat="1" ht="75" customHeight="1">
      <c r="A63" s="136" t="s">
        <v>560</v>
      </c>
      <c r="B63" s="346" t="s">
        <v>562</v>
      </c>
      <c r="C63" s="201">
        <f>C64</f>
        <v>51200</v>
      </c>
      <c r="D63" s="201">
        <f>D64</f>
        <v>46387.9</v>
      </c>
      <c r="E63" s="202">
        <f t="shared" si="1"/>
        <v>90.6013671875</v>
      </c>
    </row>
    <row r="64" spans="1:5" s="125" customFormat="1" ht="84" customHeight="1">
      <c r="A64" s="136" t="s">
        <v>559</v>
      </c>
      <c r="B64" s="346" t="s">
        <v>563</v>
      </c>
      <c r="C64" s="201">
        <v>51200</v>
      </c>
      <c r="D64" s="201">
        <v>46387.9</v>
      </c>
      <c r="E64" s="202">
        <f t="shared" si="1"/>
        <v>90.6013671875</v>
      </c>
    </row>
    <row r="65" spans="1:5" s="125" customFormat="1" ht="64.5" customHeight="1">
      <c r="A65" s="136" t="s">
        <v>565</v>
      </c>
      <c r="B65" s="355" t="s">
        <v>567</v>
      </c>
      <c r="C65" s="202">
        <f>C66</f>
        <v>25000</v>
      </c>
      <c r="D65" s="201">
        <f>D66</f>
        <v>24400</v>
      </c>
      <c r="E65" s="202">
        <f t="shared" si="1"/>
        <v>97.6</v>
      </c>
    </row>
    <row r="66" spans="1:5" s="125" customFormat="1" ht="66" customHeight="1">
      <c r="A66" s="136" t="s">
        <v>564</v>
      </c>
      <c r="B66" s="354" t="s">
        <v>566</v>
      </c>
      <c r="C66" s="202">
        <v>25000</v>
      </c>
      <c r="D66" s="201">
        <v>24400</v>
      </c>
      <c r="E66" s="202">
        <f t="shared" si="1"/>
        <v>97.6</v>
      </c>
    </row>
    <row r="67" spans="1:5" s="125" customFormat="1" ht="24" customHeight="1">
      <c r="A67" s="128" t="s">
        <v>138</v>
      </c>
      <c r="B67" s="129" t="s">
        <v>57</v>
      </c>
      <c r="C67" s="200">
        <f>C68</f>
        <v>84711817.63999999</v>
      </c>
      <c r="D67" s="200">
        <f>D68</f>
        <v>81705243.16</v>
      </c>
      <c r="E67" s="202">
        <f t="shared" si="1"/>
        <v>96.45082048318567</v>
      </c>
    </row>
    <row r="68" spans="1:5" s="125" customFormat="1" ht="44.25" customHeight="1">
      <c r="A68" s="128" t="s">
        <v>139</v>
      </c>
      <c r="B68" s="129" t="s">
        <v>442</v>
      </c>
      <c r="C68" s="200">
        <f>C69+C76+C89+C123</f>
        <v>84711817.63999999</v>
      </c>
      <c r="D68" s="200">
        <f>D69+D76+D89+D123</f>
        <v>81705243.16</v>
      </c>
      <c r="E68" s="202">
        <f t="shared" si="1"/>
        <v>96.45082048318567</v>
      </c>
    </row>
    <row r="69" spans="1:5" s="125" customFormat="1" ht="42.75" customHeight="1">
      <c r="A69" s="128" t="s">
        <v>453</v>
      </c>
      <c r="B69" s="344" t="s">
        <v>444</v>
      </c>
      <c r="C69" s="200">
        <f>C70+C72+C74</f>
        <v>17043900</v>
      </c>
      <c r="D69" s="200">
        <f>D70+D72+D74</f>
        <v>17043900</v>
      </c>
      <c r="E69" s="202">
        <f t="shared" si="1"/>
        <v>100</v>
      </c>
    </row>
    <row r="70" spans="1:5" s="125" customFormat="1" ht="42.75" customHeight="1">
      <c r="A70" s="130" t="s">
        <v>573</v>
      </c>
      <c r="B70" s="346" t="s">
        <v>575</v>
      </c>
      <c r="C70" s="201">
        <f>C71</f>
        <v>940000</v>
      </c>
      <c r="D70" s="201">
        <f>D71</f>
        <v>940000</v>
      </c>
      <c r="E70" s="202">
        <f t="shared" si="1"/>
        <v>100</v>
      </c>
    </row>
    <row r="71" spans="1:5" s="125" customFormat="1" ht="42.75" customHeight="1">
      <c r="A71" s="130" t="s">
        <v>572</v>
      </c>
      <c r="B71" s="346" t="s">
        <v>574</v>
      </c>
      <c r="C71" s="201">
        <v>940000</v>
      </c>
      <c r="D71" s="201">
        <v>940000</v>
      </c>
      <c r="E71" s="202">
        <f t="shared" si="1"/>
        <v>100</v>
      </c>
    </row>
    <row r="72" spans="1:5" s="125" customFormat="1" ht="50.25" customHeight="1">
      <c r="A72" s="130" t="s">
        <v>543</v>
      </c>
      <c r="B72" s="346" t="s">
        <v>555</v>
      </c>
      <c r="C72" s="201">
        <f>C73</f>
        <v>15896900</v>
      </c>
      <c r="D72" s="201">
        <f>D73</f>
        <v>15896900</v>
      </c>
      <c r="E72" s="202">
        <f t="shared" si="1"/>
        <v>100</v>
      </c>
    </row>
    <row r="73" spans="1:7" s="125" customFormat="1" ht="45" customHeight="1">
      <c r="A73" s="130" t="s">
        <v>542</v>
      </c>
      <c r="B73" s="346" t="s">
        <v>554</v>
      </c>
      <c r="C73" s="202">
        <v>15896900</v>
      </c>
      <c r="D73" s="201">
        <v>15896900</v>
      </c>
      <c r="E73" s="202">
        <f t="shared" si="1"/>
        <v>100</v>
      </c>
      <c r="F73" s="213"/>
      <c r="G73" s="213"/>
    </row>
    <row r="74" spans="1:5" s="125" customFormat="1" ht="36" customHeight="1">
      <c r="A74" s="136" t="s">
        <v>537</v>
      </c>
      <c r="B74" s="346" t="s">
        <v>576</v>
      </c>
      <c r="C74" s="202">
        <f>C75</f>
        <v>207000</v>
      </c>
      <c r="D74" s="201">
        <f>D75</f>
        <v>207000</v>
      </c>
      <c r="E74" s="202">
        <f t="shared" si="1"/>
        <v>100</v>
      </c>
    </row>
    <row r="75" spans="1:5" s="125" customFormat="1" ht="27" customHeight="1">
      <c r="A75" s="136" t="s">
        <v>536</v>
      </c>
      <c r="B75" s="346" t="s">
        <v>535</v>
      </c>
      <c r="C75" s="202">
        <v>207000</v>
      </c>
      <c r="D75" s="201">
        <v>207000</v>
      </c>
      <c r="E75" s="202">
        <f t="shared" si="1"/>
        <v>100</v>
      </c>
    </row>
    <row r="76" spans="1:5" s="125" customFormat="1" ht="66" customHeight="1">
      <c r="A76" s="128" t="s">
        <v>501</v>
      </c>
      <c r="B76" s="344" t="s">
        <v>531</v>
      </c>
      <c r="C76" s="199">
        <f>C77+C79+C81+C87</f>
        <v>64911732.04</v>
      </c>
      <c r="D76" s="199">
        <f>D77+D79+D81+D87</f>
        <v>62126457.629999995</v>
      </c>
      <c r="E76" s="202">
        <f t="shared" si="1"/>
        <v>95.70913558694805</v>
      </c>
    </row>
    <row r="77" spans="1:5" s="125" customFormat="1" ht="71.25" customHeight="1">
      <c r="A77" s="130" t="s">
        <v>499</v>
      </c>
      <c r="B77" s="137" t="s">
        <v>128</v>
      </c>
      <c r="C77" s="204">
        <f>C78</f>
        <v>5610000</v>
      </c>
      <c r="D77" s="204">
        <f>D78</f>
        <v>5455180</v>
      </c>
      <c r="E77" s="202">
        <f t="shared" si="1"/>
        <v>97.24028520499108</v>
      </c>
    </row>
    <row r="78" spans="1:5" s="125" customFormat="1" ht="82.5" customHeight="1">
      <c r="A78" s="130" t="s">
        <v>500</v>
      </c>
      <c r="B78" s="134" t="s">
        <v>430</v>
      </c>
      <c r="C78" s="204">
        <v>5610000</v>
      </c>
      <c r="D78" s="204">
        <v>5455180</v>
      </c>
      <c r="E78" s="202">
        <f t="shared" si="1"/>
        <v>97.24028520499108</v>
      </c>
    </row>
    <row r="79" spans="1:5" s="125" customFormat="1" ht="43.5" customHeight="1">
      <c r="A79" s="346" t="s">
        <v>580</v>
      </c>
      <c r="B79" s="137" t="s">
        <v>583</v>
      </c>
      <c r="C79" s="204">
        <f>C80</f>
        <v>32935791.04</v>
      </c>
      <c r="D79" s="204">
        <f>D80</f>
        <v>31156940.63</v>
      </c>
      <c r="E79" s="202">
        <f t="shared" si="1"/>
        <v>94.59903541457494</v>
      </c>
    </row>
    <row r="80" spans="1:5" s="125" customFormat="1" ht="52.5" customHeight="1">
      <c r="A80" s="346" t="s">
        <v>579</v>
      </c>
      <c r="B80" s="134" t="s">
        <v>534</v>
      </c>
      <c r="C80" s="340">
        <v>32935791.04</v>
      </c>
      <c r="D80" s="204">
        <v>31156940.63</v>
      </c>
      <c r="E80" s="202">
        <f t="shared" si="1"/>
        <v>94.59903541457494</v>
      </c>
    </row>
    <row r="81" spans="1:5" s="125" customFormat="1" ht="65.25" customHeight="1">
      <c r="A81" s="346" t="s">
        <v>578</v>
      </c>
      <c r="B81" s="134" t="s">
        <v>582</v>
      </c>
      <c r="C81" s="204">
        <f>C82</f>
        <v>26136000</v>
      </c>
      <c r="D81" s="204">
        <f>D82</f>
        <v>25284396</v>
      </c>
      <c r="E81" s="202">
        <f t="shared" si="1"/>
        <v>96.74164370982552</v>
      </c>
    </row>
    <row r="82" spans="1:5" s="125" customFormat="1" ht="68.25" customHeight="1">
      <c r="A82" s="346" t="s">
        <v>577</v>
      </c>
      <c r="B82" s="134" t="s">
        <v>581</v>
      </c>
      <c r="C82" s="340">
        <v>26136000</v>
      </c>
      <c r="D82" s="204">
        <v>25284396</v>
      </c>
      <c r="E82" s="202">
        <f t="shared" si="1"/>
        <v>96.74164370982552</v>
      </c>
    </row>
    <row r="83" spans="1:5" s="125" customFormat="1" ht="15.75" customHeight="1" hidden="1">
      <c r="A83" s="334" t="s">
        <v>512</v>
      </c>
      <c r="B83" s="337" t="s">
        <v>513</v>
      </c>
      <c r="C83" s="340"/>
      <c r="D83" s="204"/>
      <c r="E83" s="202" t="e">
        <f t="shared" si="1"/>
        <v>#DIV/0!</v>
      </c>
    </row>
    <row r="84" spans="1:5" s="125" customFormat="1" ht="18" customHeight="1" hidden="1">
      <c r="A84" s="150" t="s">
        <v>511</v>
      </c>
      <c r="B84" s="335" t="s">
        <v>452</v>
      </c>
      <c r="C84" s="340"/>
      <c r="D84" s="204"/>
      <c r="E84" s="202" t="e">
        <f t="shared" si="1"/>
        <v>#DIV/0!</v>
      </c>
    </row>
    <row r="85" spans="1:5" s="125" customFormat="1" ht="12" customHeight="1" hidden="1">
      <c r="A85" s="150" t="s">
        <v>522</v>
      </c>
      <c r="B85" s="342" t="s">
        <v>524</v>
      </c>
      <c r="C85" s="340"/>
      <c r="D85" s="204"/>
      <c r="E85" s="202" t="e">
        <f aca="true" t="shared" si="2" ref="E85:E129">D85*100/C85</f>
        <v>#DIV/0!</v>
      </c>
    </row>
    <row r="86" spans="1:5" s="125" customFormat="1" ht="12" customHeight="1" hidden="1">
      <c r="A86" s="150" t="s">
        <v>521</v>
      </c>
      <c r="B86" s="335" t="s">
        <v>523</v>
      </c>
      <c r="C86" s="340"/>
      <c r="D86" s="204"/>
      <c r="E86" s="202" t="e">
        <f t="shared" si="2"/>
        <v>#DIV/0!</v>
      </c>
    </row>
    <row r="87" spans="1:5" s="125" customFormat="1" ht="30.75" customHeight="1">
      <c r="A87" s="130" t="s">
        <v>494</v>
      </c>
      <c r="B87" s="131" t="s">
        <v>102</v>
      </c>
      <c r="C87" s="202">
        <f>C88</f>
        <v>229941</v>
      </c>
      <c r="D87" s="201">
        <f>D88</f>
        <v>229941</v>
      </c>
      <c r="E87" s="202">
        <f t="shared" si="2"/>
        <v>100</v>
      </c>
    </row>
    <row r="88" spans="1:11" s="125" customFormat="1" ht="30.75" customHeight="1">
      <c r="A88" s="130" t="s">
        <v>493</v>
      </c>
      <c r="B88" s="131" t="s">
        <v>495</v>
      </c>
      <c r="C88" s="202">
        <v>229941</v>
      </c>
      <c r="D88" s="201">
        <v>229941</v>
      </c>
      <c r="E88" s="202">
        <f t="shared" si="2"/>
        <v>100</v>
      </c>
      <c r="F88" s="360"/>
      <c r="G88" s="360"/>
      <c r="H88" s="360"/>
      <c r="I88" s="360"/>
      <c r="J88" s="360"/>
      <c r="K88" s="360"/>
    </row>
    <row r="89" spans="1:5" s="125" customFormat="1" ht="45" customHeight="1">
      <c r="A89" s="128" t="s">
        <v>454</v>
      </c>
      <c r="B89" s="129" t="s">
        <v>443</v>
      </c>
      <c r="C89" s="200">
        <f>C92+C94+C116</f>
        <v>387000</v>
      </c>
      <c r="D89" s="200">
        <f>D92+D94+D116</f>
        <v>387000</v>
      </c>
      <c r="E89" s="202">
        <f t="shared" si="2"/>
        <v>100</v>
      </c>
    </row>
    <row r="90" spans="1:5" s="125" customFormat="1" ht="0" customHeight="1" hidden="1">
      <c r="A90" s="130" t="s">
        <v>153</v>
      </c>
      <c r="B90" s="131" t="s">
        <v>154</v>
      </c>
      <c r="C90" s="200"/>
      <c r="D90" s="200"/>
      <c r="E90" s="202" t="e">
        <f t="shared" si="2"/>
        <v>#DIV/0!</v>
      </c>
    </row>
    <row r="91" spans="1:5" s="125" customFormat="1" ht="17.25" customHeight="1" hidden="1">
      <c r="A91" s="130" t="s">
        <v>152</v>
      </c>
      <c r="B91" s="131" t="s">
        <v>166</v>
      </c>
      <c r="C91" s="201"/>
      <c r="D91" s="201"/>
      <c r="E91" s="202" t="e">
        <f t="shared" si="2"/>
        <v>#DIV/0!</v>
      </c>
    </row>
    <row r="92" spans="1:5" s="125" customFormat="1" ht="47.25" customHeight="1">
      <c r="A92" s="130" t="s">
        <v>497</v>
      </c>
      <c r="B92" s="131" t="s">
        <v>498</v>
      </c>
      <c r="C92" s="201">
        <f>C93</f>
        <v>1000</v>
      </c>
      <c r="D92" s="201">
        <f>D93</f>
        <v>1000</v>
      </c>
      <c r="E92" s="202">
        <f t="shared" si="2"/>
        <v>100</v>
      </c>
    </row>
    <row r="93" spans="1:5" s="125" customFormat="1" ht="47.25" customHeight="1">
      <c r="A93" s="130" t="s">
        <v>496</v>
      </c>
      <c r="B93" s="131" t="s">
        <v>459</v>
      </c>
      <c r="C93" s="201">
        <v>1000</v>
      </c>
      <c r="D93" s="201">
        <v>1000</v>
      </c>
      <c r="E93" s="202">
        <f t="shared" si="2"/>
        <v>100</v>
      </c>
    </row>
    <row r="94" spans="1:5" s="125" customFormat="1" ht="42" customHeight="1">
      <c r="A94" s="130" t="s">
        <v>455</v>
      </c>
      <c r="B94" s="131" t="s">
        <v>132</v>
      </c>
      <c r="C94" s="201">
        <f>C95</f>
        <v>369000</v>
      </c>
      <c r="D94" s="201">
        <f>D95</f>
        <v>369000</v>
      </c>
      <c r="E94" s="202">
        <f t="shared" si="2"/>
        <v>100</v>
      </c>
    </row>
    <row r="95" spans="1:5" s="125" customFormat="1" ht="60" customHeight="1">
      <c r="A95" s="130" t="s">
        <v>456</v>
      </c>
      <c r="B95" s="131" t="s">
        <v>433</v>
      </c>
      <c r="C95" s="201">
        <v>369000</v>
      </c>
      <c r="D95" s="201">
        <v>369000</v>
      </c>
      <c r="E95" s="202">
        <f t="shared" si="2"/>
        <v>100</v>
      </c>
    </row>
    <row r="96" spans="1:5" s="125" customFormat="1" ht="63" hidden="1">
      <c r="A96" s="130" t="s">
        <v>6</v>
      </c>
      <c r="B96" s="131" t="s">
        <v>133</v>
      </c>
      <c r="C96" s="200">
        <f>C97</f>
        <v>0</v>
      </c>
      <c r="D96" s="200">
        <f>D97</f>
        <v>0</v>
      </c>
      <c r="E96" s="202" t="e">
        <f t="shared" si="2"/>
        <v>#DIV/0!</v>
      </c>
    </row>
    <row r="97" spans="1:5" s="125" customFormat="1" ht="63" hidden="1">
      <c r="A97" s="130" t="s">
        <v>7</v>
      </c>
      <c r="B97" s="131" t="s">
        <v>58</v>
      </c>
      <c r="C97" s="201"/>
      <c r="D97" s="201"/>
      <c r="E97" s="202" t="e">
        <f t="shared" si="2"/>
        <v>#DIV/0!</v>
      </c>
    </row>
    <row r="98" spans="1:5" s="125" customFormat="1" ht="39.75" customHeight="1" hidden="1">
      <c r="A98" s="130" t="s">
        <v>8</v>
      </c>
      <c r="B98" s="141" t="s">
        <v>159</v>
      </c>
      <c r="C98" s="200">
        <f>C99</f>
        <v>0</v>
      </c>
      <c r="D98" s="200">
        <f>D99</f>
        <v>466805000</v>
      </c>
      <c r="E98" s="202" t="e">
        <f t="shared" si="2"/>
        <v>#DIV/0!</v>
      </c>
    </row>
    <row r="99" spans="1:5" s="125" customFormat="1" ht="41.25" customHeight="1" hidden="1">
      <c r="A99" s="130" t="s">
        <v>9</v>
      </c>
      <c r="B99" s="141" t="s">
        <v>160</v>
      </c>
      <c r="C99" s="201"/>
      <c r="D99" s="201">
        <v>466805000</v>
      </c>
      <c r="E99" s="202" t="e">
        <f t="shared" si="2"/>
        <v>#DIV/0!</v>
      </c>
    </row>
    <row r="100" spans="1:5" s="125" customFormat="1" ht="88.5" customHeight="1" hidden="1">
      <c r="A100" s="130" t="s">
        <v>10</v>
      </c>
      <c r="B100" s="131" t="s">
        <v>134</v>
      </c>
      <c r="C100" s="200">
        <f>C101</f>
        <v>0</v>
      </c>
      <c r="D100" s="200">
        <f>D101</f>
        <v>12537000</v>
      </c>
      <c r="E100" s="202" t="e">
        <f t="shared" si="2"/>
        <v>#DIV/0!</v>
      </c>
    </row>
    <row r="101" spans="1:5" s="125" customFormat="1" ht="105" hidden="1">
      <c r="A101" s="130" t="s">
        <v>11</v>
      </c>
      <c r="B101" s="131" t="s">
        <v>142</v>
      </c>
      <c r="C101" s="201"/>
      <c r="D101" s="201">
        <v>12537000</v>
      </c>
      <c r="E101" s="202" t="e">
        <f t="shared" si="2"/>
        <v>#DIV/0!</v>
      </c>
    </row>
    <row r="102" spans="1:5" s="125" customFormat="1" ht="63" hidden="1">
      <c r="A102" s="130" t="s">
        <v>12</v>
      </c>
      <c r="B102" s="131" t="s">
        <v>18</v>
      </c>
      <c r="C102" s="200">
        <f>C103</f>
        <v>0</v>
      </c>
      <c r="D102" s="200">
        <f>D103</f>
        <v>36748000</v>
      </c>
      <c r="E102" s="202" t="e">
        <f t="shared" si="2"/>
        <v>#DIV/0!</v>
      </c>
    </row>
    <row r="103" spans="1:5" s="125" customFormat="1" ht="63" hidden="1">
      <c r="A103" s="130" t="s">
        <v>13</v>
      </c>
      <c r="B103" s="132" t="s">
        <v>19</v>
      </c>
      <c r="C103" s="201"/>
      <c r="D103" s="201">
        <v>36748000</v>
      </c>
      <c r="E103" s="202" t="e">
        <f t="shared" si="2"/>
        <v>#DIV/0!</v>
      </c>
    </row>
    <row r="104" spans="1:5" s="125" customFormat="1" ht="105" hidden="1">
      <c r="A104" s="130" t="s">
        <v>14</v>
      </c>
      <c r="B104" s="132" t="s">
        <v>184</v>
      </c>
      <c r="C104" s="200">
        <f>C105</f>
        <v>0</v>
      </c>
      <c r="D104" s="200">
        <f>D105</f>
        <v>8951000</v>
      </c>
      <c r="E104" s="202" t="e">
        <f t="shared" si="2"/>
        <v>#DIV/0!</v>
      </c>
    </row>
    <row r="105" spans="1:5" s="125" customFormat="1" ht="105" hidden="1">
      <c r="A105" s="130" t="s">
        <v>15</v>
      </c>
      <c r="B105" s="132" t="s">
        <v>183</v>
      </c>
      <c r="C105" s="201"/>
      <c r="D105" s="201">
        <v>8951000</v>
      </c>
      <c r="E105" s="202" t="e">
        <f t="shared" si="2"/>
        <v>#DIV/0!</v>
      </c>
    </row>
    <row r="106" spans="1:5" s="125" customFormat="1" ht="5.25" customHeight="1" hidden="1" thickBot="1">
      <c r="A106" s="128" t="s">
        <v>143</v>
      </c>
      <c r="B106" s="129" t="s">
        <v>4</v>
      </c>
      <c r="C106" s="200" t="e">
        <f>C107+C109+C115+C117+C119+C121+#REF!</f>
        <v>#REF!</v>
      </c>
      <c r="D106" s="200" t="e">
        <f>D107+D109+D115+D117+D119+D121+#REF!</f>
        <v>#REF!</v>
      </c>
      <c r="E106" s="202" t="e">
        <f t="shared" si="2"/>
        <v>#REF!</v>
      </c>
    </row>
    <row r="107" spans="1:5" s="125" customFormat="1" ht="84" hidden="1">
      <c r="A107" s="130" t="s">
        <v>140</v>
      </c>
      <c r="B107" s="131" t="s">
        <v>68</v>
      </c>
      <c r="C107" s="200">
        <f>C108</f>
        <v>0</v>
      </c>
      <c r="D107" s="200">
        <f>D108</f>
        <v>0</v>
      </c>
      <c r="E107" s="202" t="e">
        <f t="shared" si="2"/>
        <v>#DIV/0!</v>
      </c>
    </row>
    <row r="108" spans="1:5" s="125" customFormat="1" ht="84" hidden="1">
      <c r="A108" s="130" t="s">
        <v>141</v>
      </c>
      <c r="B108" s="131" t="s">
        <v>36</v>
      </c>
      <c r="C108" s="201"/>
      <c r="D108" s="201"/>
      <c r="E108" s="202" t="e">
        <f t="shared" si="2"/>
        <v>#DIV/0!</v>
      </c>
    </row>
    <row r="109" spans="1:5" s="125" customFormat="1" ht="84" hidden="1">
      <c r="A109" s="130" t="s">
        <v>16</v>
      </c>
      <c r="B109" s="141" t="s">
        <v>37</v>
      </c>
      <c r="C109" s="200">
        <f>C110</f>
        <v>0</v>
      </c>
      <c r="D109" s="200">
        <f>D110</f>
        <v>0</v>
      </c>
      <c r="E109" s="202" t="e">
        <f t="shared" si="2"/>
        <v>#DIV/0!</v>
      </c>
    </row>
    <row r="110" spans="1:5" s="125" customFormat="1" ht="105" hidden="1">
      <c r="A110" s="130" t="s">
        <v>17</v>
      </c>
      <c r="B110" s="141" t="s">
        <v>78</v>
      </c>
      <c r="C110" s="201"/>
      <c r="D110" s="201"/>
      <c r="E110" s="202" t="e">
        <f t="shared" si="2"/>
        <v>#DIV/0!</v>
      </c>
    </row>
    <row r="111" spans="1:5" s="125" customFormat="1" ht="21" hidden="1">
      <c r="A111" s="130" t="s">
        <v>100</v>
      </c>
      <c r="B111" s="131" t="s">
        <v>151</v>
      </c>
      <c r="C111" s="200"/>
      <c r="D111" s="200"/>
      <c r="E111" s="202" t="e">
        <f t="shared" si="2"/>
        <v>#DIV/0!</v>
      </c>
    </row>
    <row r="112" spans="1:5" s="125" customFormat="1" ht="42" hidden="1">
      <c r="A112" s="130" t="s">
        <v>101</v>
      </c>
      <c r="B112" s="131" t="s">
        <v>5</v>
      </c>
      <c r="C112" s="201"/>
      <c r="D112" s="201"/>
      <c r="E112" s="202" t="e">
        <f t="shared" si="2"/>
        <v>#DIV/0!</v>
      </c>
    </row>
    <row r="113" spans="1:5" s="125" customFormat="1" ht="42" hidden="1">
      <c r="A113" s="130" t="s">
        <v>162</v>
      </c>
      <c r="B113" s="131" t="s">
        <v>163</v>
      </c>
      <c r="C113" s="200"/>
      <c r="D113" s="200"/>
      <c r="E113" s="202" t="e">
        <f t="shared" si="2"/>
        <v>#DIV/0!</v>
      </c>
    </row>
    <row r="114" spans="1:5" s="125" customFormat="1" ht="42" hidden="1">
      <c r="A114" s="130" t="s">
        <v>167</v>
      </c>
      <c r="B114" s="131" t="s">
        <v>136</v>
      </c>
      <c r="C114" s="201"/>
      <c r="D114" s="201"/>
      <c r="E114" s="202" t="e">
        <f t="shared" si="2"/>
        <v>#DIV/0!</v>
      </c>
    </row>
    <row r="115" spans="1:5" s="140" customFormat="1" ht="84" hidden="1">
      <c r="A115" s="138" t="s">
        <v>123</v>
      </c>
      <c r="B115" s="139" t="s">
        <v>124</v>
      </c>
      <c r="C115" s="200">
        <f>C116</f>
        <v>17000</v>
      </c>
      <c r="D115" s="200">
        <f>D116</f>
        <v>17000</v>
      </c>
      <c r="E115" s="202">
        <f t="shared" si="2"/>
        <v>100</v>
      </c>
    </row>
    <row r="116" spans="1:5" s="140" customFormat="1" ht="42">
      <c r="A116" s="138" t="s">
        <v>457</v>
      </c>
      <c r="B116" s="175" t="s">
        <v>445</v>
      </c>
      <c r="C116" s="201">
        <f>C117</f>
        <v>17000</v>
      </c>
      <c r="D116" s="201">
        <f>D117</f>
        <v>17000</v>
      </c>
      <c r="E116" s="202">
        <f t="shared" si="2"/>
        <v>100</v>
      </c>
    </row>
    <row r="117" spans="1:5" s="140" customFormat="1" ht="39" customHeight="1">
      <c r="A117" s="130" t="s">
        <v>458</v>
      </c>
      <c r="B117" s="206" t="s">
        <v>446</v>
      </c>
      <c r="C117" s="201">
        <v>17000</v>
      </c>
      <c r="D117" s="201">
        <v>17000</v>
      </c>
      <c r="E117" s="202">
        <f t="shared" si="2"/>
        <v>100</v>
      </c>
    </row>
    <row r="118" spans="1:5" s="140" customFormat="1" ht="25.5" customHeight="1" hidden="1">
      <c r="A118" s="130" t="s">
        <v>257</v>
      </c>
      <c r="B118" s="142" t="s">
        <v>258</v>
      </c>
      <c r="C118" s="201"/>
      <c r="D118" s="201"/>
      <c r="E118" s="202" t="e">
        <f t="shared" si="2"/>
        <v>#DIV/0!</v>
      </c>
    </row>
    <row r="119" spans="1:5" s="125" customFormat="1" ht="21" customHeight="1" hidden="1">
      <c r="A119" s="130" t="s">
        <v>309</v>
      </c>
      <c r="B119" s="134" t="s">
        <v>310</v>
      </c>
      <c r="C119" s="200"/>
      <c r="D119" s="200">
        <f>D120</f>
        <v>0</v>
      </c>
      <c r="E119" s="202" t="e">
        <f t="shared" si="2"/>
        <v>#DIV/0!</v>
      </c>
    </row>
    <row r="120" spans="1:5" s="125" customFormat="1" ht="23.25" customHeight="1" hidden="1">
      <c r="A120" s="130" t="s">
        <v>308</v>
      </c>
      <c r="B120" s="134" t="s">
        <v>307</v>
      </c>
      <c r="C120" s="201"/>
      <c r="D120" s="201"/>
      <c r="E120" s="202" t="e">
        <f t="shared" si="2"/>
        <v>#DIV/0!</v>
      </c>
    </row>
    <row r="121" spans="1:5" s="125" customFormat="1" ht="30" customHeight="1" hidden="1">
      <c r="A121" s="130" t="s">
        <v>315</v>
      </c>
      <c r="B121" s="134" t="s">
        <v>317</v>
      </c>
      <c r="C121" s="200"/>
      <c r="D121" s="200">
        <f>D122</f>
        <v>0</v>
      </c>
      <c r="E121" s="202" t="e">
        <f t="shared" si="2"/>
        <v>#DIV/0!</v>
      </c>
    </row>
    <row r="122" spans="1:5" s="125" customFormat="1" ht="30" customHeight="1" hidden="1">
      <c r="A122" s="130" t="s">
        <v>314</v>
      </c>
      <c r="B122" s="134" t="s">
        <v>316</v>
      </c>
      <c r="C122" s="201"/>
      <c r="D122" s="201"/>
      <c r="E122" s="202" t="e">
        <f t="shared" si="2"/>
        <v>#DIV/0!</v>
      </c>
    </row>
    <row r="123" spans="1:5" s="125" customFormat="1" ht="33" customHeight="1">
      <c r="A123" s="312" t="s">
        <v>472</v>
      </c>
      <c r="B123" s="351" t="s">
        <v>4</v>
      </c>
      <c r="C123" s="200">
        <f>C124</f>
        <v>2369185.6</v>
      </c>
      <c r="D123" s="200">
        <f>D124</f>
        <v>2147885.53</v>
      </c>
      <c r="E123" s="202">
        <f t="shared" si="2"/>
        <v>90.65923454878333</v>
      </c>
    </row>
    <row r="124" spans="1:5" s="125" customFormat="1" ht="42" customHeight="1">
      <c r="A124" s="130" t="s">
        <v>551</v>
      </c>
      <c r="B124" s="134" t="s">
        <v>318</v>
      </c>
      <c r="C124" s="202">
        <f>C125</f>
        <v>2369185.6</v>
      </c>
      <c r="D124" s="201">
        <f>D125</f>
        <v>2147885.53</v>
      </c>
      <c r="E124" s="202">
        <f t="shared" si="2"/>
        <v>90.65923454878333</v>
      </c>
    </row>
    <row r="125" spans="1:22" s="125" customFormat="1" ht="47.25" customHeight="1">
      <c r="A125" s="384" t="s">
        <v>549</v>
      </c>
      <c r="B125" s="385" t="s">
        <v>550</v>
      </c>
      <c r="C125" s="356">
        <v>2369185.6</v>
      </c>
      <c r="D125" s="205">
        <v>2147885.53</v>
      </c>
      <c r="E125" s="202">
        <f t="shared" si="2"/>
        <v>90.65923454878333</v>
      </c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</row>
    <row r="126" spans="1:22" s="125" customFormat="1" ht="43.5" customHeight="1">
      <c r="A126" s="393" t="s">
        <v>592</v>
      </c>
      <c r="B126" s="389" t="s">
        <v>590</v>
      </c>
      <c r="C126" s="391">
        <v>0</v>
      </c>
      <c r="D126" s="392">
        <f>D127</f>
        <v>50000</v>
      </c>
      <c r="E126" s="202">
        <v>0</v>
      </c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</row>
    <row r="127" spans="1:22" s="125" customFormat="1" ht="47.25" customHeight="1">
      <c r="A127" s="390" t="s">
        <v>593</v>
      </c>
      <c r="B127" s="132" t="s">
        <v>591</v>
      </c>
      <c r="C127" s="386">
        <v>0</v>
      </c>
      <c r="D127" s="387">
        <f>D128</f>
        <v>50000</v>
      </c>
      <c r="E127" s="202">
        <v>0</v>
      </c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</row>
    <row r="128" spans="1:22" s="125" customFormat="1" ht="47.25" customHeight="1" thickBot="1">
      <c r="A128" s="390" t="s">
        <v>587</v>
      </c>
      <c r="B128" s="397" t="s">
        <v>591</v>
      </c>
      <c r="C128" s="398">
        <v>0</v>
      </c>
      <c r="D128" s="399">
        <v>50000</v>
      </c>
      <c r="E128" s="400">
        <v>0</v>
      </c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</row>
    <row r="129" spans="1:5" s="125" customFormat="1" ht="27" customHeight="1" thickBot="1">
      <c r="A129" s="396" t="s">
        <v>38</v>
      </c>
      <c r="B129" s="401" t="s">
        <v>59</v>
      </c>
      <c r="C129" s="402">
        <f>C14+C67</f>
        <v>106656805.39999998</v>
      </c>
      <c r="D129" s="402">
        <f>D14+D67+D126</f>
        <v>103856154.08</v>
      </c>
      <c r="E129" s="403">
        <f t="shared" si="2"/>
        <v>97.37414662899702</v>
      </c>
    </row>
    <row r="130" spans="1:5" s="125" customFormat="1" ht="12.75" customHeight="1" hidden="1">
      <c r="A130" s="143"/>
      <c r="B130" s="143" t="s">
        <v>69</v>
      </c>
      <c r="C130" s="146"/>
      <c r="D130" s="146"/>
      <c r="E130" s="146"/>
    </row>
    <row r="131" spans="1:5" s="125" customFormat="1" ht="20.25" hidden="1">
      <c r="A131" s="143"/>
      <c r="B131" s="143" t="s">
        <v>70</v>
      </c>
      <c r="C131" s="146"/>
      <c r="D131" s="146"/>
      <c r="E131" s="146"/>
    </row>
    <row r="132" spans="1:5" s="125" customFormat="1" ht="20.25" hidden="1">
      <c r="A132" s="143"/>
      <c r="B132" s="143" t="s">
        <v>71</v>
      </c>
      <c r="C132" s="146"/>
      <c r="D132" s="146"/>
      <c r="E132" s="146"/>
    </row>
    <row r="133" spans="1:5" s="125" customFormat="1" ht="20.25" hidden="1">
      <c r="A133" s="143"/>
      <c r="B133" s="143" t="s">
        <v>72</v>
      </c>
      <c r="C133" s="146"/>
      <c r="D133" s="146"/>
      <c r="E133" s="146"/>
    </row>
    <row r="134" spans="1:5" s="125" customFormat="1" ht="20.25" hidden="1">
      <c r="A134" s="143"/>
      <c r="B134" s="143" t="s">
        <v>73</v>
      </c>
      <c r="C134" s="146"/>
      <c r="D134" s="146"/>
      <c r="E134" s="146"/>
    </row>
    <row r="135" spans="1:5" s="125" customFormat="1" ht="20.25" hidden="1">
      <c r="A135" s="143"/>
      <c r="B135" s="143" t="s">
        <v>74</v>
      </c>
      <c r="C135" s="146"/>
      <c r="D135" s="146"/>
      <c r="E135" s="146"/>
    </row>
    <row r="136" spans="1:5" s="125" customFormat="1" ht="20.25" hidden="1">
      <c r="A136" s="143"/>
      <c r="B136" s="143"/>
      <c r="C136" s="146"/>
      <c r="D136" s="146"/>
      <c r="E136" s="146"/>
    </row>
    <row r="137" spans="1:5" s="125" customFormat="1" ht="20.25" hidden="1">
      <c r="A137" s="143"/>
      <c r="B137" s="143" t="s">
        <v>144</v>
      </c>
      <c r="C137" s="147"/>
      <c r="D137" s="147"/>
      <c r="E137" s="147"/>
    </row>
    <row r="138" spans="1:5" s="125" customFormat="1" ht="20.25" hidden="1">
      <c r="A138" s="143"/>
      <c r="B138" s="144" t="s">
        <v>161</v>
      </c>
      <c r="C138" s="147"/>
      <c r="D138" s="147"/>
      <c r="E138" s="147"/>
    </row>
    <row r="139" spans="1:5" s="125" customFormat="1" ht="20.25" hidden="1">
      <c r="A139" s="143"/>
      <c r="B139" s="143"/>
      <c r="C139" s="146"/>
      <c r="D139" s="146"/>
      <c r="E139" s="146"/>
    </row>
    <row r="140" spans="1:5" s="125" customFormat="1" ht="20.25" hidden="1">
      <c r="A140" s="143"/>
      <c r="B140" s="143"/>
      <c r="C140" s="146"/>
      <c r="D140" s="146"/>
      <c r="E140" s="146"/>
    </row>
    <row r="141" spans="1:5" s="125" customFormat="1" ht="20.25" hidden="1">
      <c r="A141" s="143"/>
      <c r="B141" s="143"/>
      <c r="C141" s="147"/>
      <c r="D141" s="147"/>
      <c r="E141" s="147"/>
    </row>
    <row r="142" spans="1:5" s="125" customFormat="1" ht="20.25" hidden="1">
      <c r="A142" s="143"/>
      <c r="B142" s="143"/>
      <c r="C142" s="148"/>
      <c r="D142" s="148"/>
      <c r="E142" s="148"/>
    </row>
    <row r="143" spans="1:5" s="125" customFormat="1" ht="20.25" hidden="1">
      <c r="A143" s="143"/>
      <c r="B143" s="143"/>
      <c r="C143" s="148"/>
      <c r="D143" s="148"/>
      <c r="E143" s="148"/>
    </row>
    <row r="144" spans="1:5" s="125" customFormat="1" ht="20.25" hidden="1">
      <c r="A144" s="143"/>
      <c r="B144" s="143"/>
      <c r="C144" s="148"/>
      <c r="D144" s="148"/>
      <c r="E144" s="148"/>
    </row>
    <row r="145" spans="1:5" s="125" customFormat="1" ht="20.25" hidden="1">
      <c r="A145" s="143"/>
      <c r="B145" s="143"/>
      <c r="C145" s="148"/>
      <c r="D145" s="148"/>
      <c r="E145" s="148"/>
    </row>
    <row r="146" spans="1:5" s="125" customFormat="1" ht="20.25">
      <c r="A146" s="143"/>
      <c r="B146" s="143"/>
      <c r="C146" s="148"/>
      <c r="D146" s="148"/>
      <c r="E146" s="148"/>
    </row>
    <row r="147" spans="3:5" ht="18" hidden="1">
      <c r="C147" s="148">
        <v>203607600</v>
      </c>
      <c r="D147" s="148">
        <v>203607600</v>
      </c>
      <c r="E147" s="148">
        <v>203607600</v>
      </c>
    </row>
    <row r="148" spans="3:5" ht="18" hidden="1">
      <c r="C148" s="148" t="e">
        <f>#REF!+#REF!</f>
        <v>#REF!</v>
      </c>
      <c r="D148" s="148" t="e">
        <f>#REF!+#REF!</f>
        <v>#REF!</v>
      </c>
      <c r="E148" s="148" t="e">
        <f>#REF!+#REF!</f>
        <v>#REF!</v>
      </c>
    </row>
    <row r="149" spans="3:5" ht="18" hidden="1">
      <c r="C149" s="148" t="e">
        <f>C129-C148</f>
        <v>#REF!</v>
      </c>
      <c r="D149" s="148" t="e">
        <f>D129-D148</f>
        <v>#REF!</v>
      </c>
      <c r="E149" s="148" t="e">
        <f>E129-E148</f>
        <v>#REF!</v>
      </c>
    </row>
    <row r="150" ht="18" hidden="1"/>
    <row r="151" spans="3:5" ht="18" hidden="1">
      <c r="C151" s="148" t="e">
        <f>C147+C148</f>
        <v>#REF!</v>
      </c>
      <c r="D151" s="148" t="e">
        <f>D147+D148</f>
        <v>#REF!</v>
      </c>
      <c r="E151" s="148" t="e">
        <f>E147+E148</f>
        <v>#REF!</v>
      </c>
    </row>
    <row r="152" spans="3:5" ht="18" hidden="1">
      <c r="C152" s="148">
        <f>C129-C23</f>
        <v>102085505.39999998</v>
      </c>
      <c r="D152" s="148">
        <f>D129-D23</f>
        <v>98581056.64</v>
      </c>
      <c r="E152" s="148">
        <f>E129-E23</f>
        <v>-18.021855383559597</v>
      </c>
    </row>
    <row r="153" ht="18" hidden="1"/>
    <row r="154" ht="18" hidden="1">
      <c r="C154" s="148">
        <f>C14+C72</f>
        <v>37841887.76</v>
      </c>
    </row>
    <row r="155" ht="18" hidden="1"/>
    <row r="156" ht="18" hidden="1"/>
    <row r="157" ht="18" hidden="1"/>
    <row r="158" ht="18" hidden="1"/>
    <row r="159" ht="18" hidden="1"/>
    <row r="160" spans="2:5" ht="18" hidden="1">
      <c r="B160" s="267" t="s">
        <v>343</v>
      </c>
      <c r="C160" s="148">
        <v>308000</v>
      </c>
      <c r="D160" s="148">
        <v>308000</v>
      </c>
      <c r="E160" s="148">
        <v>308000</v>
      </c>
    </row>
    <row r="161" spans="2:5" ht="18" hidden="1">
      <c r="B161" s="11" t="s">
        <v>344</v>
      </c>
      <c r="C161" s="148">
        <v>338635000</v>
      </c>
      <c r="D161" s="148">
        <v>338635000</v>
      </c>
      <c r="E161" s="148">
        <v>338635000</v>
      </c>
    </row>
    <row r="162" spans="2:5" ht="18" hidden="1">
      <c r="B162" s="11" t="s">
        <v>345</v>
      </c>
      <c r="C162" s="148">
        <v>85935000</v>
      </c>
      <c r="D162" s="148">
        <v>85935000</v>
      </c>
      <c r="E162" s="148">
        <v>85935000</v>
      </c>
    </row>
    <row r="163" spans="2:5" ht="18" hidden="1">
      <c r="B163" s="11" t="s">
        <v>346</v>
      </c>
      <c r="C163" s="148">
        <v>36750000</v>
      </c>
      <c r="D163" s="148">
        <v>36750000</v>
      </c>
      <c r="E163" s="148">
        <v>36750000</v>
      </c>
    </row>
    <row r="164" spans="2:5" ht="18" hidden="1">
      <c r="B164" s="11" t="s">
        <v>347</v>
      </c>
      <c r="C164" s="148">
        <v>4027000</v>
      </c>
      <c r="D164" s="148">
        <v>4027000</v>
      </c>
      <c r="E164" s="148">
        <v>4027000</v>
      </c>
    </row>
    <row r="165" spans="2:5" ht="18" hidden="1">
      <c r="B165" s="11" t="s">
        <v>348</v>
      </c>
      <c r="C165" s="148">
        <v>307000</v>
      </c>
      <c r="D165" s="148">
        <v>307000</v>
      </c>
      <c r="E165" s="148">
        <v>307000</v>
      </c>
    </row>
    <row r="166" spans="2:5" ht="18" hidden="1">
      <c r="B166" s="11" t="s">
        <v>349</v>
      </c>
      <c r="C166" s="148">
        <v>361000</v>
      </c>
      <c r="D166" s="148">
        <v>361000</v>
      </c>
      <c r="E166" s="148">
        <v>361000</v>
      </c>
    </row>
    <row r="167" spans="2:5" ht="18" hidden="1">
      <c r="B167" s="11" t="s">
        <v>350</v>
      </c>
      <c r="C167" s="148">
        <v>420000</v>
      </c>
      <c r="D167" s="148">
        <v>420000</v>
      </c>
      <c r="E167" s="148">
        <v>420000</v>
      </c>
    </row>
    <row r="168" spans="2:5" ht="18" hidden="1">
      <c r="B168" s="11" t="s">
        <v>351</v>
      </c>
      <c r="C168" s="148">
        <v>62000</v>
      </c>
      <c r="D168" s="148">
        <v>62000</v>
      </c>
      <c r="E168" s="148">
        <v>62000</v>
      </c>
    </row>
    <row r="169" ht="18" hidden="1"/>
    <row r="170" spans="3:5" ht="18" hidden="1">
      <c r="C170" s="148">
        <f>SUM(C160:C169)</f>
        <v>466805000</v>
      </c>
      <c r="D170" s="148">
        <f>SUM(D160:D169)</f>
        <v>466805000</v>
      </c>
      <c r="E170" s="148">
        <f>SUM(E160:E169)</f>
        <v>466805000</v>
      </c>
    </row>
    <row r="171" ht="18" hidden="1"/>
    <row r="172" ht="18">
      <c r="A172" s="353"/>
    </row>
  </sheetData>
  <sheetProtection/>
  <mergeCells count="10">
    <mergeCell ref="A11:E11"/>
    <mergeCell ref="B7:C7"/>
    <mergeCell ref="A9:E9"/>
    <mergeCell ref="A10:E10"/>
    <mergeCell ref="B1:H1"/>
    <mergeCell ref="B2:H2"/>
    <mergeCell ref="B3:I3"/>
    <mergeCell ref="B4:H4"/>
    <mergeCell ref="B5:H5"/>
    <mergeCell ref="B6:I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3"/>
  <sheetViews>
    <sheetView zoomScale="70" zoomScaleNormal="70" zoomScaleSheetLayoutView="80" zoomScalePageLayoutView="0" workbookViewId="0" topLeftCell="A1">
      <selection activeCell="M14" sqref="M14"/>
    </sheetView>
  </sheetViews>
  <sheetFormatPr defaultColWidth="9.00390625" defaultRowHeight="12.75"/>
  <cols>
    <col min="1" max="1" width="53.00390625" style="196" customWidth="1"/>
    <col min="2" max="2" width="6.25390625" style="15" customWidth="1"/>
    <col min="3" max="3" width="5.125" style="7" customWidth="1"/>
    <col min="4" max="4" width="5.50390625" style="7" customWidth="1"/>
    <col min="5" max="5" width="16.125" style="7" customWidth="1"/>
    <col min="6" max="6" width="5.75390625" style="7" customWidth="1"/>
    <col min="7" max="7" width="17.875" style="19" customWidth="1"/>
    <col min="8" max="8" width="18.75390625" style="19" customWidth="1"/>
    <col min="9" max="9" width="12.875" style="19" customWidth="1"/>
    <col min="10" max="10" width="14.875" style="0" bestFit="1" customWidth="1"/>
    <col min="11" max="11" width="12.625" style="0" bestFit="1" customWidth="1"/>
  </cols>
  <sheetData>
    <row r="1" spans="2:9" ht="16.5">
      <c r="B1" s="460" t="s">
        <v>614</v>
      </c>
      <c r="C1" s="460"/>
      <c r="D1" s="460"/>
      <c r="E1" s="460"/>
      <c r="F1" s="460"/>
      <c r="G1" s="460"/>
      <c r="H1" s="460"/>
      <c r="I1" s="460"/>
    </row>
    <row r="2" spans="2:9" ht="16.5">
      <c r="B2" s="460" t="s">
        <v>601</v>
      </c>
      <c r="C2" s="460"/>
      <c r="D2" s="460"/>
      <c r="E2" s="460"/>
      <c r="F2" s="460"/>
      <c r="G2" s="460"/>
      <c r="H2" s="460"/>
      <c r="I2" s="460"/>
    </row>
    <row r="3" spans="2:9" ht="16.5">
      <c r="B3" s="460" t="s">
        <v>606</v>
      </c>
      <c r="C3" s="460"/>
      <c r="D3" s="460"/>
      <c r="E3" s="460"/>
      <c r="F3" s="460"/>
      <c r="G3" s="460"/>
      <c r="H3" s="460"/>
      <c r="I3" s="460"/>
    </row>
    <row r="4" spans="2:9" ht="21" customHeight="1">
      <c r="B4" s="460" t="s">
        <v>607</v>
      </c>
      <c r="C4" s="460"/>
      <c r="D4" s="460"/>
      <c r="E4" s="460"/>
      <c r="F4" s="460"/>
      <c r="G4" s="460"/>
      <c r="H4" s="460"/>
      <c r="I4" s="460"/>
    </row>
    <row r="5" spans="1:9" ht="22.5" customHeight="1">
      <c r="A5"/>
      <c r="B5" s="460" t="s">
        <v>631</v>
      </c>
      <c r="C5" s="460"/>
      <c r="D5" s="460"/>
      <c r="E5" s="460"/>
      <c r="F5" s="460"/>
      <c r="G5" s="460"/>
      <c r="H5" s="460"/>
      <c r="I5" s="460"/>
    </row>
    <row r="6" spans="1:9" ht="17.25">
      <c r="A6" s="465" t="s">
        <v>105</v>
      </c>
      <c r="B6" s="465"/>
      <c r="C6" s="465"/>
      <c r="D6" s="465"/>
      <c r="E6" s="465"/>
      <c r="F6" s="465"/>
      <c r="G6" s="465"/>
      <c r="H6" s="465"/>
      <c r="I6" s="465"/>
    </row>
    <row r="7" spans="1:9" ht="16.5">
      <c r="A7" s="466" t="s">
        <v>376</v>
      </c>
      <c r="B7" s="466"/>
      <c r="C7" s="466"/>
      <c r="D7" s="466"/>
      <c r="E7" s="466"/>
      <c r="F7" s="466"/>
      <c r="G7" s="466"/>
      <c r="H7" s="466"/>
      <c r="I7" s="466"/>
    </row>
    <row r="8" spans="1:9" ht="17.25">
      <c r="A8" s="467" t="s">
        <v>608</v>
      </c>
      <c r="B8" s="467"/>
      <c r="C8" s="467"/>
      <c r="D8" s="467"/>
      <c r="E8" s="467"/>
      <c r="F8" s="467"/>
      <c r="G8" s="467"/>
      <c r="H8" s="467"/>
      <c r="I8" s="467"/>
    </row>
    <row r="9" spans="2:9" ht="15" customHeight="1" thickBot="1">
      <c r="B9" s="13"/>
      <c r="C9" s="6" t="s">
        <v>46</v>
      </c>
      <c r="D9" s="5"/>
      <c r="E9" s="5"/>
      <c r="F9" s="5"/>
      <c r="G9" s="18"/>
      <c r="H9" s="18"/>
      <c r="I9" s="18" t="s">
        <v>434</v>
      </c>
    </row>
    <row r="10" spans="1:9" ht="36.75" customHeight="1" thickBot="1">
      <c r="A10" s="378" t="s">
        <v>47</v>
      </c>
      <c r="B10" s="379"/>
      <c r="C10" s="380" t="s">
        <v>48</v>
      </c>
      <c r="D10" s="380" t="s">
        <v>49</v>
      </c>
      <c r="E10" s="380" t="s">
        <v>50</v>
      </c>
      <c r="F10" s="380" t="s">
        <v>51</v>
      </c>
      <c r="G10" s="361" t="s">
        <v>463</v>
      </c>
      <c r="H10" s="361" t="s">
        <v>585</v>
      </c>
      <c r="I10" s="361" t="s">
        <v>584</v>
      </c>
    </row>
    <row r="11" spans="1:9" ht="34.5" customHeight="1" thickBot="1">
      <c r="A11" s="369" t="s">
        <v>461</v>
      </c>
      <c r="B11" s="370" t="s">
        <v>378</v>
      </c>
      <c r="C11" s="371"/>
      <c r="D11" s="371"/>
      <c r="E11" s="371"/>
      <c r="F11" s="371"/>
      <c r="G11" s="372"/>
      <c r="H11" s="372"/>
      <c r="I11" s="372"/>
    </row>
    <row r="12" spans="1:9" ht="20.25" customHeight="1">
      <c r="A12" s="51" t="s">
        <v>115</v>
      </c>
      <c r="B12" s="76" t="s">
        <v>378</v>
      </c>
      <c r="C12" s="53" t="s">
        <v>24</v>
      </c>
      <c r="D12" s="53"/>
      <c r="E12" s="53"/>
      <c r="F12" s="53"/>
      <c r="G12" s="90">
        <f>G13+G18+G31</f>
        <v>9723539.120000001</v>
      </c>
      <c r="H12" s="90">
        <f>H13+H18+H31</f>
        <v>9003687.33</v>
      </c>
      <c r="I12" s="63">
        <f>H12*100/G12</f>
        <v>92.596812939032</v>
      </c>
    </row>
    <row r="13" spans="1:9" ht="39" customHeight="1">
      <c r="A13" s="38" t="s">
        <v>55</v>
      </c>
      <c r="B13" s="77" t="s">
        <v>378</v>
      </c>
      <c r="C13" s="39" t="s">
        <v>24</v>
      </c>
      <c r="D13" s="40" t="s">
        <v>29</v>
      </c>
      <c r="E13" s="40"/>
      <c r="F13" s="40"/>
      <c r="G13" s="63">
        <f aca="true" t="shared" si="0" ref="G13:I16">G14</f>
        <v>1605000</v>
      </c>
      <c r="H13" s="63">
        <f t="shared" si="0"/>
        <v>1574323.75</v>
      </c>
      <c r="I13" s="63">
        <f t="shared" si="0"/>
        <v>98.08870716510903</v>
      </c>
    </row>
    <row r="14" spans="1:9" s="1" customFormat="1" ht="94.5" customHeight="1">
      <c r="A14" s="38" t="s">
        <v>306</v>
      </c>
      <c r="B14" s="74" t="s">
        <v>378</v>
      </c>
      <c r="C14" s="39" t="s">
        <v>24</v>
      </c>
      <c r="D14" s="39" t="s">
        <v>29</v>
      </c>
      <c r="E14" s="232" t="s">
        <v>321</v>
      </c>
      <c r="F14" s="40"/>
      <c r="G14" s="63">
        <f t="shared" si="0"/>
        <v>1605000</v>
      </c>
      <c r="H14" s="63">
        <f t="shared" si="0"/>
        <v>1574323.75</v>
      </c>
      <c r="I14" s="63">
        <f t="shared" si="0"/>
        <v>98.08870716510903</v>
      </c>
    </row>
    <row r="15" spans="1:9" s="223" customFormat="1" ht="19.5" customHeight="1">
      <c r="A15" s="38" t="s">
        <v>296</v>
      </c>
      <c r="B15" s="74" t="s">
        <v>378</v>
      </c>
      <c r="C15" s="39" t="s">
        <v>24</v>
      </c>
      <c r="D15" s="39" t="s">
        <v>29</v>
      </c>
      <c r="E15" s="40" t="s">
        <v>319</v>
      </c>
      <c r="F15" s="40"/>
      <c r="G15" s="63">
        <f t="shared" si="0"/>
        <v>1605000</v>
      </c>
      <c r="H15" s="63">
        <f t="shared" si="0"/>
        <v>1574323.75</v>
      </c>
      <c r="I15" s="63">
        <f t="shared" si="0"/>
        <v>98.08870716510903</v>
      </c>
    </row>
    <row r="16" spans="1:9" s="97" customFormat="1" ht="16.5">
      <c r="A16" s="35" t="s">
        <v>137</v>
      </c>
      <c r="B16" s="75" t="s">
        <v>378</v>
      </c>
      <c r="C16" s="36" t="s">
        <v>24</v>
      </c>
      <c r="D16" s="36" t="s">
        <v>29</v>
      </c>
      <c r="E16" s="37" t="s">
        <v>320</v>
      </c>
      <c r="F16" s="37"/>
      <c r="G16" s="58">
        <f t="shared" si="0"/>
        <v>1605000</v>
      </c>
      <c r="H16" s="58">
        <f t="shared" si="0"/>
        <v>1574323.75</v>
      </c>
      <c r="I16" s="58">
        <f t="shared" si="0"/>
        <v>98.08870716510903</v>
      </c>
    </row>
    <row r="17" spans="1:9" s="97" customFormat="1" ht="36.75" customHeight="1">
      <c r="A17" s="35" t="s">
        <v>278</v>
      </c>
      <c r="B17" s="75" t="s">
        <v>378</v>
      </c>
      <c r="C17" s="36" t="s">
        <v>24</v>
      </c>
      <c r="D17" s="36" t="s">
        <v>29</v>
      </c>
      <c r="E17" s="37" t="s">
        <v>320</v>
      </c>
      <c r="F17" s="37" t="s">
        <v>279</v>
      </c>
      <c r="G17" s="58">
        <v>1605000</v>
      </c>
      <c r="H17" s="58">
        <v>1574323.75</v>
      </c>
      <c r="I17" s="58">
        <f>H17*100/G17</f>
        <v>98.08870716510903</v>
      </c>
    </row>
    <row r="18" spans="1:9" ht="93" customHeight="1">
      <c r="A18" s="38" t="s">
        <v>172</v>
      </c>
      <c r="B18" s="96" t="s">
        <v>378</v>
      </c>
      <c r="C18" s="52" t="s">
        <v>24</v>
      </c>
      <c r="D18" s="81" t="s">
        <v>27</v>
      </c>
      <c r="E18" s="81"/>
      <c r="F18" s="81"/>
      <c r="G18" s="66">
        <f>G19</f>
        <v>8076539.12</v>
      </c>
      <c r="H18" s="66">
        <f>H19</f>
        <v>7429363.58</v>
      </c>
      <c r="I18" s="58">
        <f aca="true" t="shared" si="1" ref="I18:I42">H18*100/G18</f>
        <v>91.98696953751646</v>
      </c>
    </row>
    <row r="19" spans="1:9" ht="91.5" customHeight="1">
      <c r="A19" s="38" t="s">
        <v>306</v>
      </c>
      <c r="B19" s="74" t="s">
        <v>378</v>
      </c>
      <c r="C19" s="39" t="s">
        <v>24</v>
      </c>
      <c r="D19" s="39" t="s">
        <v>27</v>
      </c>
      <c r="E19" s="232" t="s">
        <v>321</v>
      </c>
      <c r="F19" s="37"/>
      <c r="G19" s="63">
        <f>G20</f>
        <v>8076539.12</v>
      </c>
      <c r="H19" s="63">
        <f>H20</f>
        <v>7429363.58</v>
      </c>
      <c r="I19" s="58">
        <f t="shared" si="1"/>
        <v>91.98696953751646</v>
      </c>
    </row>
    <row r="20" spans="1:9" s="1" customFormat="1" ht="20.25" customHeight="1">
      <c r="A20" s="38" t="s">
        <v>297</v>
      </c>
      <c r="B20" s="74" t="s">
        <v>378</v>
      </c>
      <c r="C20" s="39" t="s">
        <v>24</v>
      </c>
      <c r="D20" s="39" t="s">
        <v>27</v>
      </c>
      <c r="E20" s="62" t="s">
        <v>322</v>
      </c>
      <c r="F20" s="40"/>
      <c r="G20" s="118">
        <f>G21+G25+G26+G29</f>
        <v>8076539.12</v>
      </c>
      <c r="H20" s="118">
        <f>H21+H25+H26+H29</f>
        <v>7429363.58</v>
      </c>
      <c r="I20" s="58">
        <f t="shared" si="1"/>
        <v>91.98696953751646</v>
      </c>
    </row>
    <row r="21" spans="1:9" s="97" customFormat="1" ht="16.5">
      <c r="A21" s="35" t="s">
        <v>280</v>
      </c>
      <c r="B21" s="75" t="s">
        <v>378</v>
      </c>
      <c r="C21" s="36" t="s">
        <v>24</v>
      </c>
      <c r="D21" s="36" t="s">
        <v>27</v>
      </c>
      <c r="E21" s="45" t="s">
        <v>323</v>
      </c>
      <c r="F21" s="37"/>
      <c r="G21" s="58">
        <f>G22+G23+G27+G28</f>
        <v>8058427</v>
      </c>
      <c r="H21" s="58">
        <f>H22+H23+H27+H28</f>
        <v>7411251.46</v>
      </c>
      <c r="I21" s="58">
        <f t="shared" si="1"/>
        <v>91.96895945077122</v>
      </c>
    </row>
    <row r="22" spans="1:9" s="97" customFormat="1" ht="21.75" customHeight="1">
      <c r="A22" s="35" t="s">
        <v>278</v>
      </c>
      <c r="B22" s="75" t="s">
        <v>378</v>
      </c>
      <c r="C22" s="36" t="s">
        <v>24</v>
      </c>
      <c r="D22" s="36" t="s">
        <v>27</v>
      </c>
      <c r="E22" s="45" t="s">
        <v>323</v>
      </c>
      <c r="F22" s="37" t="s">
        <v>279</v>
      </c>
      <c r="G22" s="300">
        <v>2575157</v>
      </c>
      <c r="H22" s="58">
        <v>2568673.01</v>
      </c>
      <c r="I22" s="58">
        <f t="shared" si="1"/>
        <v>99.74820991496829</v>
      </c>
    </row>
    <row r="23" spans="1:10" s="97" customFormat="1" ht="50.25">
      <c r="A23" s="176" t="s">
        <v>281</v>
      </c>
      <c r="B23" s="75" t="s">
        <v>378</v>
      </c>
      <c r="C23" s="36" t="s">
        <v>24</v>
      </c>
      <c r="D23" s="36" t="s">
        <v>27</v>
      </c>
      <c r="E23" s="45" t="s">
        <v>323</v>
      </c>
      <c r="F23" s="37" t="s">
        <v>282</v>
      </c>
      <c r="G23" s="300">
        <v>5253270</v>
      </c>
      <c r="H23" s="58">
        <v>4640925.16</v>
      </c>
      <c r="I23" s="58">
        <f t="shared" si="1"/>
        <v>88.3435490656296</v>
      </c>
      <c r="J23" s="308"/>
    </row>
    <row r="24" spans="1:10" s="97" customFormat="1" ht="51" customHeight="1">
      <c r="A24" s="332" t="s">
        <v>541</v>
      </c>
      <c r="B24" s="321" t="s">
        <v>378</v>
      </c>
      <c r="C24" s="119" t="s">
        <v>24</v>
      </c>
      <c r="D24" s="119" t="s">
        <v>27</v>
      </c>
      <c r="E24" s="301" t="s">
        <v>322</v>
      </c>
      <c r="F24" s="301"/>
      <c r="G24" s="300">
        <f>G25+G26</f>
        <v>17112.12</v>
      </c>
      <c r="H24" s="300">
        <f>H25+H26</f>
        <v>17112.12</v>
      </c>
      <c r="I24" s="58">
        <f t="shared" si="1"/>
        <v>100</v>
      </c>
      <c r="J24" s="308"/>
    </row>
    <row r="25" spans="1:10" s="97" customFormat="1" ht="50.25">
      <c r="A25" s="332" t="s">
        <v>281</v>
      </c>
      <c r="B25" s="321" t="s">
        <v>378</v>
      </c>
      <c r="C25" s="119" t="s">
        <v>24</v>
      </c>
      <c r="D25" s="119" t="s">
        <v>27</v>
      </c>
      <c r="E25" s="301" t="s">
        <v>538</v>
      </c>
      <c r="F25" s="301" t="s">
        <v>282</v>
      </c>
      <c r="G25" s="300">
        <v>16941</v>
      </c>
      <c r="H25" s="58">
        <v>16941</v>
      </c>
      <c r="I25" s="58">
        <f t="shared" si="1"/>
        <v>100</v>
      </c>
      <c r="J25" s="308"/>
    </row>
    <row r="26" spans="1:10" s="97" customFormat="1" ht="50.25">
      <c r="A26" s="332" t="s">
        <v>281</v>
      </c>
      <c r="B26" s="321" t="s">
        <v>378</v>
      </c>
      <c r="C26" s="119" t="s">
        <v>24</v>
      </c>
      <c r="D26" s="119" t="s">
        <v>27</v>
      </c>
      <c r="E26" s="301" t="s">
        <v>539</v>
      </c>
      <c r="F26" s="301" t="s">
        <v>282</v>
      </c>
      <c r="G26" s="300">
        <v>171.12</v>
      </c>
      <c r="H26" s="58">
        <v>171.12</v>
      </c>
      <c r="I26" s="58">
        <f t="shared" si="1"/>
        <v>100</v>
      </c>
      <c r="J26" s="308"/>
    </row>
    <row r="27" spans="1:9" s="97" customFormat="1" ht="18" customHeight="1">
      <c r="A27" s="177" t="s">
        <v>304</v>
      </c>
      <c r="B27" s="75" t="s">
        <v>378</v>
      </c>
      <c r="C27" s="36" t="s">
        <v>24</v>
      </c>
      <c r="D27" s="36" t="s">
        <v>27</v>
      </c>
      <c r="E27" s="45" t="s">
        <v>323</v>
      </c>
      <c r="F27" s="37" t="s">
        <v>303</v>
      </c>
      <c r="G27" s="300">
        <v>70000</v>
      </c>
      <c r="H27" s="58">
        <v>70000</v>
      </c>
      <c r="I27" s="58">
        <f t="shared" si="1"/>
        <v>100</v>
      </c>
    </row>
    <row r="28" spans="1:9" s="97" customFormat="1" ht="21" customHeight="1">
      <c r="A28" s="177" t="s">
        <v>283</v>
      </c>
      <c r="B28" s="75" t="s">
        <v>378</v>
      </c>
      <c r="C28" s="36" t="s">
        <v>24</v>
      </c>
      <c r="D28" s="36" t="s">
        <v>27</v>
      </c>
      <c r="E28" s="45" t="s">
        <v>323</v>
      </c>
      <c r="F28" s="37" t="s">
        <v>284</v>
      </c>
      <c r="G28" s="300">
        <v>160000</v>
      </c>
      <c r="H28" s="58">
        <v>131653.29</v>
      </c>
      <c r="I28" s="58">
        <f t="shared" si="1"/>
        <v>82.28330625</v>
      </c>
    </row>
    <row r="29" spans="1:9" s="97" customFormat="1" ht="83.25" customHeight="1">
      <c r="A29" s="328" t="s">
        <v>311</v>
      </c>
      <c r="B29" s="75" t="s">
        <v>378</v>
      </c>
      <c r="C29" s="36" t="s">
        <v>24</v>
      </c>
      <c r="D29" s="36" t="s">
        <v>27</v>
      </c>
      <c r="E29" s="45" t="s">
        <v>502</v>
      </c>
      <c r="F29" s="37"/>
      <c r="G29" s="58">
        <f>G30</f>
        <v>1000</v>
      </c>
      <c r="H29" s="58">
        <f>H30</f>
        <v>1000</v>
      </c>
      <c r="I29" s="58">
        <f t="shared" si="1"/>
        <v>100</v>
      </c>
    </row>
    <row r="30" spans="1:9" s="97" customFormat="1" ht="49.5" customHeight="1">
      <c r="A30" s="176" t="s">
        <v>281</v>
      </c>
      <c r="B30" s="75" t="s">
        <v>378</v>
      </c>
      <c r="C30" s="36" t="s">
        <v>24</v>
      </c>
      <c r="D30" s="36" t="s">
        <v>27</v>
      </c>
      <c r="E30" s="45" t="s">
        <v>502</v>
      </c>
      <c r="F30" s="37" t="s">
        <v>282</v>
      </c>
      <c r="G30" s="58">
        <v>1000</v>
      </c>
      <c r="H30" s="58">
        <v>1000</v>
      </c>
      <c r="I30" s="58">
        <f t="shared" si="1"/>
        <v>100</v>
      </c>
    </row>
    <row r="31" spans="1:9" s="152" customFormat="1" ht="17.25">
      <c r="A31" s="151" t="s">
        <v>231</v>
      </c>
      <c r="B31" s="74" t="s">
        <v>378</v>
      </c>
      <c r="C31" s="229" t="s">
        <v>24</v>
      </c>
      <c r="D31" s="229" t="s">
        <v>32</v>
      </c>
      <c r="E31" s="229"/>
      <c r="F31" s="229"/>
      <c r="G31" s="118">
        <f aca="true" t="shared" si="2" ref="G31:H34">G32</f>
        <v>42000</v>
      </c>
      <c r="H31" s="118">
        <f t="shared" si="2"/>
        <v>0</v>
      </c>
      <c r="I31" s="58">
        <f t="shared" si="1"/>
        <v>0</v>
      </c>
    </row>
    <row r="32" spans="1:9" s="97" customFormat="1" ht="84" customHeight="1">
      <c r="A32" s="240" t="s">
        <v>484</v>
      </c>
      <c r="B32" s="74" t="s">
        <v>378</v>
      </c>
      <c r="C32" s="229" t="s">
        <v>24</v>
      </c>
      <c r="D32" s="229" t="s">
        <v>32</v>
      </c>
      <c r="E32" s="275" t="s">
        <v>386</v>
      </c>
      <c r="F32" s="214"/>
      <c r="G32" s="118">
        <f t="shared" si="2"/>
        <v>42000</v>
      </c>
      <c r="H32" s="118">
        <f t="shared" si="2"/>
        <v>0</v>
      </c>
      <c r="I32" s="58">
        <f t="shared" si="1"/>
        <v>0</v>
      </c>
    </row>
    <row r="33" spans="1:9" s="97" customFormat="1" ht="33">
      <c r="A33" s="208" t="s">
        <v>331</v>
      </c>
      <c r="B33" s="75" t="s">
        <v>378</v>
      </c>
      <c r="C33" s="230" t="s">
        <v>24</v>
      </c>
      <c r="D33" s="230" t="s">
        <v>32</v>
      </c>
      <c r="E33" s="248" t="s">
        <v>387</v>
      </c>
      <c r="F33" s="228"/>
      <c r="G33" s="58">
        <f t="shared" si="2"/>
        <v>42000</v>
      </c>
      <c r="H33" s="58">
        <f t="shared" si="2"/>
        <v>0</v>
      </c>
      <c r="I33" s="58">
        <f t="shared" si="1"/>
        <v>0</v>
      </c>
    </row>
    <row r="34" spans="1:9" s="97" customFormat="1" ht="19.5" customHeight="1">
      <c r="A34" s="208" t="s">
        <v>232</v>
      </c>
      <c r="B34" s="75" t="s">
        <v>378</v>
      </c>
      <c r="C34" s="230" t="s">
        <v>24</v>
      </c>
      <c r="D34" s="230" t="s">
        <v>32</v>
      </c>
      <c r="E34" s="248" t="s">
        <v>388</v>
      </c>
      <c r="F34" s="228"/>
      <c r="G34" s="58">
        <f t="shared" si="2"/>
        <v>42000</v>
      </c>
      <c r="H34" s="58">
        <f t="shared" si="2"/>
        <v>0</v>
      </c>
      <c r="I34" s="58">
        <f t="shared" si="1"/>
        <v>0</v>
      </c>
    </row>
    <row r="35" spans="1:9" s="97" customFormat="1" ht="18.75" customHeight="1">
      <c r="A35" s="177" t="s">
        <v>285</v>
      </c>
      <c r="B35" s="75" t="s">
        <v>378</v>
      </c>
      <c r="C35" s="230" t="s">
        <v>24</v>
      </c>
      <c r="D35" s="230" t="s">
        <v>32</v>
      </c>
      <c r="E35" s="248" t="s">
        <v>388</v>
      </c>
      <c r="F35" s="228">
        <v>870</v>
      </c>
      <c r="G35" s="58">
        <v>42000</v>
      </c>
      <c r="H35" s="58">
        <v>0</v>
      </c>
      <c r="I35" s="58">
        <f t="shared" si="1"/>
        <v>0</v>
      </c>
    </row>
    <row r="36" spans="1:9" s="1" customFormat="1" ht="18" customHeight="1">
      <c r="A36" s="38" t="s">
        <v>177</v>
      </c>
      <c r="B36" s="74" t="s">
        <v>378</v>
      </c>
      <c r="C36" s="39" t="s">
        <v>29</v>
      </c>
      <c r="D36" s="39"/>
      <c r="E36" s="232"/>
      <c r="F36" s="40"/>
      <c r="G36" s="299">
        <f aca="true" t="shared" si="3" ref="G36:H40">G37</f>
        <v>369000</v>
      </c>
      <c r="H36" s="63">
        <f t="shared" si="3"/>
        <v>369000</v>
      </c>
      <c r="I36" s="58">
        <f t="shared" si="1"/>
        <v>100</v>
      </c>
    </row>
    <row r="37" spans="1:9" ht="16.5" customHeight="1">
      <c r="A37" s="38" t="s">
        <v>178</v>
      </c>
      <c r="B37" s="74" t="s">
        <v>378</v>
      </c>
      <c r="C37" s="40" t="s">
        <v>29</v>
      </c>
      <c r="D37" s="40" t="s">
        <v>33</v>
      </c>
      <c r="E37" s="62"/>
      <c r="F37" s="214"/>
      <c r="G37" s="299">
        <f t="shared" si="3"/>
        <v>369000</v>
      </c>
      <c r="H37" s="63">
        <f t="shared" si="3"/>
        <v>369000</v>
      </c>
      <c r="I37" s="58">
        <f t="shared" si="1"/>
        <v>100</v>
      </c>
    </row>
    <row r="38" spans="1:9" ht="72" customHeight="1">
      <c r="A38" s="176" t="s">
        <v>306</v>
      </c>
      <c r="B38" s="78" t="s">
        <v>378</v>
      </c>
      <c r="C38" s="37" t="s">
        <v>29</v>
      </c>
      <c r="D38" s="37" t="s">
        <v>33</v>
      </c>
      <c r="E38" s="297" t="s">
        <v>321</v>
      </c>
      <c r="F38" s="37"/>
      <c r="G38" s="300">
        <f t="shared" si="3"/>
        <v>369000</v>
      </c>
      <c r="H38" s="300">
        <f t="shared" si="3"/>
        <v>369000</v>
      </c>
      <c r="I38" s="58">
        <f t="shared" si="1"/>
        <v>100</v>
      </c>
    </row>
    <row r="39" spans="1:9" ht="18" customHeight="1">
      <c r="A39" s="83" t="s">
        <v>116</v>
      </c>
      <c r="B39" s="78" t="s">
        <v>378</v>
      </c>
      <c r="C39" s="37" t="s">
        <v>29</v>
      </c>
      <c r="D39" s="37" t="s">
        <v>33</v>
      </c>
      <c r="E39" s="297" t="s">
        <v>324</v>
      </c>
      <c r="F39" s="37"/>
      <c r="G39" s="300">
        <f t="shared" si="3"/>
        <v>369000</v>
      </c>
      <c r="H39" s="300">
        <f t="shared" si="3"/>
        <v>369000</v>
      </c>
      <c r="I39" s="58">
        <f t="shared" si="1"/>
        <v>100</v>
      </c>
    </row>
    <row r="40" spans="1:9" ht="51" customHeight="1">
      <c r="A40" s="176" t="s">
        <v>179</v>
      </c>
      <c r="B40" s="78" t="s">
        <v>378</v>
      </c>
      <c r="C40" s="37" t="s">
        <v>29</v>
      </c>
      <c r="D40" s="37" t="s">
        <v>33</v>
      </c>
      <c r="E40" s="297" t="s">
        <v>341</v>
      </c>
      <c r="F40" s="37"/>
      <c r="G40" s="300">
        <f t="shared" si="3"/>
        <v>369000</v>
      </c>
      <c r="H40" s="300">
        <f t="shared" si="3"/>
        <v>369000</v>
      </c>
      <c r="I40" s="58">
        <f t="shared" si="1"/>
        <v>100</v>
      </c>
    </row>
    <row r="41" spans="1:9" ht="31.5" customHeight="1">
      <c r="A41" s="191" t="s">
        <v>278</v>
      </c>
      <c r="B41" s="79" t="s">
        <v>378</v>
      </c>
      <c r="C41" s="45" t="s">
        <v>29</v>
      </c>
      <c r="D41" s="45" t="s">
        <v>33</v>
      </c>
      <c r="E41" s="45" t="s">
        <v>341</v>
      </c>
      <c r="F41" s="45" t="s">
        <v>279</v>
      </c>
      <c r="G41" s="300">
        <v>369000</v>
      </c>
      <c r="H41" s="58">
        <v>369000</v>
      </c>
      <c r="I41" s="58">
        <f t="shared" si="1"/>
        <v>100</v>
      </c>
    </row>
    <row r="42" spans="1:9" ht="41.25" customHeight="1">
      <c r="A42" s="38" t="s">
        <v>75</v>
      </c>
      <c r="B42" s="77" t="s">
        <v>378</v>
      </c>
      <c r="C42" s="40" t="s">
        <v>33</v>
      </c>
      <c r="D42" s="40"/>
      <c r="E42" s="62"/>
      <c r="F42" s="40"/>
      <c r="G42" s="118">
        <f>G43</f>
        <v>286447</v>
      </c>
      <c r="H42" s="118">
        <f>H43</f>
        <v>263784.88</v>
      </c>
      <c r="I42" s="58">
        <f t="shared" si="1"/>
        <v>92.08854692142002</v>
      </c>
    </row>
    <row r="43" spans="1:9" ht="57" customHeight="1">
      <c r="A43" s="85" t="s">
        <v>526</v>
      </c>
      <c r="B43" s="77" t="s">
        <v>378</v>
      </c>
      <c r="C43" s="39" t="s">
        <v>33</v>
      </c>
      <c r="D43" s="39" t="s">
        <v>31</v>
      </c>
      <c r="E43" s="197"/>
      <c r="F43" s="55"/>
      <c r="G43" s="183">
        <f>G44</f>
        <v>286447</v>
      </c>
      <c r="H43" s="183">
        <f aca="true" t="shared" si="4" ref="G43:H46">H44</f>
        <v>263784.88</v>
      </c>
      <c r="I43" s="58">
        <f aca="true" t="shared" si="5" ref="I43:I90">H43*100/G43</f>
        <v>92.08854692142002</v>
      </c>
    </row>
    <row r="44" spans="1:9" s="97" customFormat="1" ht="87" customHeight="1">
      <c r="A44" s="85" t="s">
        <v>484</v>
      </c>
      <c r="B44" s="77" t="s">
        <v>378</v>
      </c>
      <c r="C44" s="39" t="s">
        <v>33</v>
      </c>
      <c r="D44" s="39" t="s">
        <v>31</v>
      </c>
      <c r="E44" s="275" t="s">
        <v>386</v>
      </c>
      <c r="F44" s="214"/>
      <c r="G44" s="118">
        <f>G45</f>
        <v>286447</v>
      </c>
      <c r="H44" s="118">
        <f t="shared" si="4"/>
        <v>263784.88</v>
      </c>
      <c r="I44" s="58">
        <f t="shared" si="5"/>
        <v>92.08854692142002</v>
      </c>
    </row>
    <row r="45" spans="1:9" s="97" customFormat="1" ht="33" customHeight="1">
      <c r="A45" s="83" t="s">
        <v>331</v>
      </c>
      <c r="B45" s="78" t="s">
        <v>378</v>
      </c>
      <c r="C45" s="36" t="s">
        <v>33</v>
      </c>
      <c r="D45" s="36" t="s">
        <v>31</v>
      </c>
      <c r="E45" s="45" t="s">
        <v>387</v>
      </c>
      <c r="F45" s="214"/>
      <c r="G45" s="184">
        <f>G46+G48+G50+G54+G56+G58</f>
        <v>286447</v>
      </c>
      <c r="H45" s="184">
        <f>H46+H48+H50+H54+H56+H58</f>
        <v>263784.88</v>
      </c>
      <c r="I45" s="58">
        <f t="shared" si="5"/>
        <v>92.08854692142002</v>
      </c>
    </row>
    <row r="46" spans="1:9" s="97" customFormat="1" ht="54" customHeight="1">
      <c r="A46" s="83" t="s">
        <v>380</v>
      </c>
      <c r="B46" s="78" t="s">
        <v>378</v>
      </c>
      <c r="C46" s="36" t="s">
        <v>33</v>
      </c>
      <c r="D46" s="36" t="s">
        <v>31</v>
      </c>
      <c r="E46" s="45" t="s">
        <v>393</v>
      </c>
      <c r="F46" s="214"/>
      <c r="G46" s="184">
        <f t="shared" si="4"/>
        <v>60000</v>
      </c>
      <c r="H46" s="184">
        <f t="shared" si="4"/>
        <v>48637.88</v>
      </c>
      <c r="I46" s="58">
        <f t="shared" si="5"/>
        <v>81.06313333333334</v>
      </c>
    </row>
    <row r="47" spans="1:9" s="97" customFormat="1" ht="50.25" customHeight="1">
      <c r="A47" s="83" t="s">
        <v>281</v>
      </c>
      <c r="B47" s="78" t="s">
        <v>378</v>
      </c>
      <c r="C47" s="36" t="s">
        <v>33</v>
      </c>
      <c r="D47" s="36" t="s">
        <v>31</v>
      </c>
      <c r="E47" s="45" t="s">
        <v>393</v>
      </c>
      <c r="F47" s="214">
        <v>240</v>
      </c>
      <c r="G47" s="184">
        <v>60000</v>
      </c>
      <c r="H47" s="184">
        <v>48637.88</v>
      </c>
      <c r="I47" s="58">
        <f t="shared" si="5"/>
        <v>81.06313333333334</v>
      </c>
    </row>
    <row r="48" spans="1:9" s="97" customFormat="1" ht="71.25" customHeight="1">
      <c r="A48" s="347" t="s">
        <v>505</v>
      </c>
      <c r="B48" s="320" t="s">
        <v>378</v>
      </c>
      <c r="C48" s="119" t="s">
        <v>33</v>
      </c>
      <c r="D48" s="119" t="s">
        <v>31</v>
      </c>
      <c r="E48" s="301" t="s">
        <v>504</v>
      </c>
      <c r="F48" s="311"/>
      <c r="G48" s="302">
        <f>G49</f>
        <v>52000</v>
      </c>
      <c r="H48" s="302">
        <f>H49</f>
        <v>52000</v>
      </c>
      <c r="I48" s="58">
        <f t="shared" si="5"/>
        <v>100</v>
      </c>
    </row>
    <row r="49" spans="1:9" s="97" customFormat="1" ht="33" customHeight="1">
      <c r="A49" s="83" t="s">
        <v>281</v>
      </c>
      <c r="B49" s="320" t="s">
        <v>378</v>
      </c>
      <c r="C49" s="119" t="s">
        <v>33</v>
      </c>
      <c r="D49" s="119" t="s">
        <v>31</v>
      </c>
      <c r="E49" s="301" t="s">
        <v>504</v>
      </c>
      <c r="F49" s="311">
        <v>240</v>
      </c>
      <c r="G49" s="302">
        <v>52000</v>
      </c>
      <c r="H49" s="184">
        <v>52000</v>
      </c>
      <c r="I49" s="58">
        <f t="shared" si="5"/>
        <v>100</v>
      </c>
    </row>
    <row r="50" spans="1:9" s="97" customFormat="1" ht="72" customHeight="1">
      <c r="A50" s="347" t="s">
        <v>505</v>
      </c>
      <c r="B50" s="320" t="s">
        <v>378</v>
      </c>
      <c r="C50" s="119" t="s">
        <v>33</v>
      </c>
      <c r="D50" s="119" t="s">
        <v>31</v>
      </c>
      <c r="E50" s="301" t="s">
        <v>515</v>
      </c>
      <c r="F50" s="311"/>
      <c r="G50" s="302">
        <f>G51</f>
        <v>520</v>
      </c>
      <c r="H50" s="302">
        <f>H51</f>
        <v>520</v>
      </c>
      <c r="I50" s="58">
        <f t="shared" si="5"/>
        <v>100</v>
      </c>
    </row>
    <row r="51" spans="1:9" s="97" customFormat="1" ht="18" customHeight="1">
      <c r="A51" s="83" t="s">
        <v>281</v>
      </c>
      <c r="B51" s="320" t="s">
        <v>378</v>
      </c>
      <c r="C51" s="119" t="s">
        <v>33</v>
      </c>
      <c r="D51" s="119" t="s">
        <v>31</v>
      </c>
      <c r="E51" s="301" t="s">
        <v>515</v>
      </c>
      <c r="F51" s="311">
        <v>240</v>
      </c>
      <c r="G51" s="302">
        <v>520</v>
      </c>
      <c r="H51" s="184">
        <v>520</v>
      </c>
      <c r="I51" s="58">
        <f t="shared" si="5"/>
        <v>100</v>
      </c>
    </row>
    <row r="52" spans="1:9" s="97" customFormat="1" ht="75" customHeight="1">
      <c r="A52" s="85" t="s">
        <v>526</v>
      </c>
      <c r="B52" s="343" t="s">
        <v>378</v>
      </c>
      <c r="C52" s="92" t="s">
        <v>33</v>
      </c>
      <c r="D52" s="92" t="s">
        <v>31</v>
      </c>
      <c r="E52" s="91"/>
      <c r="F52" s="324"/>
      <c r="G52" s="93">
        <f>G53</f>
        <v>162627</v>
      </c>
      <c r="H52" s="93">
        <f>H53</f>
        <v>162627</v>
      </c>
      <c r="I52" s="58">
        <f t="shared" si="5"/>
        <v>100</v>
      </c>
    </row>
    <row r="53" spans="1:9" s="97" customFormat="1" ht="87.75" customHeight="1">
      <c r="A53" s="85" t="s">
        <v>484</v>
      </c>
      <c r="B53" s="321" t="s">
        <v>378</v>
      </c>
      <c r="C53" s="119" t="s">
        <v>33</v>
      </c>
      <c r="D53" s="119" t="s">
        <v>31</v>
      </c>
      <c r="E53" s="301" t="s">
        <v>387</v>
      </c>
      <c r="F53" s="311"/>
      <c r="G53" s="302">
        <f>G54+G56</f>
        <v>162627</v>
      </c>
      <c r="H53" s="302">
        <f>H54+H56</f>
        <v>162627</v>
      </c>
      <c r="I53" s="58">
        <f t="shared" si="5"/>
        <v>100</v>
      </c>
    </row>
    <row r="54" spans="1:9" s="97" customFormat="1" ht="32.25" customHeight="1">
      <c r="A54" s="83" t="s">
        <v>471</v>
      </c>
      <c r="B54" s="321" t="s">
        <v>378</v>
      </c>
      <c r="C54" s="119" t="s">
        <v>33</v>
      </c>
      <c r="D54" s="119" t="s">
        <v>31</v>
      </c>
      <c r="E54" s="301" t="s">
        <v>503</v>
      </c>
      <c r="F54" s="311"/>
      <c r="G54" s="302">
        <f>G55</f>
        <v>161000</v>
      </c>
      <c r="H54" s="302">
        <f>H55</f>
        <v>161000</v>
      </c>
      <c r="I54" s="58">
        <f t="shared" si="5"/>
        <v>100</v>
      </c>
    </row>
    <row r="55" spans="1:9" s="97" customFormat="1" ht="35.25" customHeight="1">
      <c r="A55" s="83" t="s">
        <v>281</v>
      </c>
      <c r="B55" s="321" t="s">
        <v>378</v>
      </c>
      <c r="C55" s="119" t="s">
        <v>33</v>
      </c>
      <c r="D55" s="119" t="s">
        <v>31</v>
      </c>
      <c r="E55" s="301" t="s">
        <v>503</v>
      </c>
      <c r="F55" s="311">
        <v>240</v>
      </c>
      <c r="G55" s="302">
        <v>161000</v>
      </c>
      <c r="H55" s="184">
        <v>161000</v>
      </c>
      <c r="I55" s="58">
        <f t="shared" si="5"/>
        <v>100</v>
      </c>
    </row>
    <row r="56" spans="1:9" s="97" customFormat="1" ht="37.5" customHeight="1">
      <c r="A56" s="83" t="s">
        <v>471</v>
      </c>
      <c r="B56" s="321" t="s">
        <v>378</v>
      </c>
      <c r="C56" s="119" t="s">
        <v>33</v>
      </c>
      <c r="D56" s="119" t="s">
        <v>31</v>
      </c>
      <c r="E56" s="301" t="s">
        <v>514</v>
      </c>
      <c r="F56" s="311"/>
      <c r="G56" s="302">
        <f>G57</f>
        <v>1627</v>
      </c>
      <c r="H56" s="302">
        <f>H57</f>
        <v>1627</v>
      </c>
      <c r="I56" s="58">
        <f t="shared" si="5"/>
        <v>100</v>
      </c>
    </row>
    <row r="57" spans="1:9" s="97" customFormat="1" ht="36" customHeight="1">
      <c r="A57" s="83" t="s">
        <v>281</v>
      </c>
      <c r="B57" s="321" t="s">
        <v>378</v>
      </c>
      <c r="C57" s="119" t="s">
        <v>33</v>
      </c>
      <c r="D57" s="119" t="s">
        <v>31</v>
      </c>
      <c r="E57" s="301" t="s">
        <v>514</v>
      </c>
      <c r="F57" s="311">
        <v>240</v>
      </c>
      <c r="G57" s="302">
        <v>1627</v>
      </c>
      <c r="H57" s="184">
        <v>1627</v>
      </c>
      <c r="I57" s="58">
        <f t="shared" si="5"/>
        <v>100</v>
      </c>
    </row>
    <row r="58" spans="1:9" s="97" customFormat="1" ht="54" customHeight="1">
      <c r="A58" s="83" t="s">
        <v>553</v>
      </c>
      <c r="B58" s="321" t="s">
        <v>378</v>
      </c>
      <c r="C58" s="119" t="s">
        <v>33</v>
      </c>
      <c r="D58" s="119" t="s">
        <v>31</v>
      </c>
      <c r="E58" s="301" t="s">
        <v>552</v>
      </c>
      <c r="F58" s="311"/>
      <c r="G58" s="302">
        <f>G59</f>
        <v>11300</v>
      </c>
      <c r="H58" s="184">
        <v>0</v>
      </c>
      <c r="I58" s="58">
        <f t="shared" si="5"/>
        <v>0</v>
      </c>
    </row>
    <row r="59" spans="1:9" s="97" customFormat="1" ht="36" customHeight="1">
      <c r="A59" s="83" t="s">
        <v>281</v>
      </c>
      <c r="B59" s="321" t="s">
        <v>378</v>
      </c>
      <c r="C59" s="119" t="s">
        <v>33</v>
      </c>
      <c r="D59" s="119" t="s">
        <v>31</v>
      </c>
      <c r="E59" s="301" t="s">
        <v>552</v>
      </c>
      <c r="F59" s="311">
        <v>240</v>
      </c>
      <c r="G59" s="302">
        <v>11300</v>
      </c>
      <c r="H59" s="184">
        <v>0</v>
      </c>
      <c r="I59" s="58">
        <f t="shared" si="5"/>
        <v>0</v>
      </c>
    </row>
    <row r="60" spans="1:9" ht="18" customHeight="1">
      <c r="A60" s="38" t="s">
        <v>117</v>
      </c>
      <c r="B60" s="74" t="s">
        <v>378</v>
      </c>
      <c r="C60" s="40" t="s">
        <v>27</v>
      </c>
      <c r="D60" s="40"/>
      <c r="E60" s="62"/>
      <c r="F60" s="40"/>
      <c r="G60" s="118">
        <f>G80+G61</f>
        <v>79612852.4</v>
      </c>
      <c r="H60" s="118">
        <f>H80+H61</f>
        <v>75552199.98</v>
      </c>
      <c r="I60" s="58">
        <f t="shared" si="5"/>
        <v>94.89950140261523</v>
      </c>
    </row>
    <row r="61" spans="1:9" ht="16.5">
      <c r="A61" s="38" t="s">
        <v>169</v>
      </c>
      <c r="B61" s="74" t="s">
        <v>378</v>
      </c>
      <c r="C61" s="40" t="s">
        <v>27</v>
      </c>
      <c r="D61" s="40" t="s">
        <v>25</v>
      </c>
      <c r="E61" s="62"/>
      <c r="F61" s="40"/>
      <c r="G61" s="90">
        <f>G62+G76</f>
        <v>76733352.4</v>
      </c>
      <c r="H61" s="90">
        <f>H62+H76</f>
        <v>72790078.64</v>
      </c>
      <c r="I61" s="58">
        <f t="shared" si="5"/>
        <v>94.86106935684982</v>
      </c>
    </row>
    <row r="62" spans="1:9" ht="34.5" customHeight="1">
      <c r="A62" s="38" t="s">
        <v>486</v>
      </c>
      <c r="B62" s="74" t="s">
        <v>378</v>
      </c>
      <c r="C62" s="40" t="s">
        <v>27</v>
      </c>
      <c r="D62" s="40" t="s">
        <v>25</v>
      </c>
      <c r="E62" s="62" t="s">
        <v>394</v>
      </c>
      <c r="F62" s="40"/>
      <c r="G62" s="90">
        <f>G63+G66+G69+G74</f>
        <v>43464876.6</v>
      </c>
      <c r="H62" s="90">
        <f>H63+H66+H69+H74</f>
        <v>41318421.44</v>
      </c>
      <c r="I62" s="58">
        <f t="shared" si="5"/>
        <v>95.0616329139653</v>
      </c>
    </row>
    <row r="63" spans="1:9" ht="56.25" customHeight="1">
      <c r="A63" s="35" t="s">
        <v>333</v>
      </c>
      <c r="B63" s="75" t="s">
        <v>378</v>
      </c>
      <c r="C63" s="37" t="s">
        <v>27</v>
      </c>
      <c r="D63" s="37" t="s">
        <v>25</v>
      </c>
      <c r="E63" s="45" t="s">
        <v>395</v>
      </c>
      <c r="F63" s="37"/>
      <c r="G63" s="89">
        <f>G64</f>
        <v>9837300</v>
      </c>
      <c r="H63" s="89">
        <f>H64</f>
        <v>8917277.02</v>
      </c>
      <c r="I63" s="58">
        <f t="shared" si="5"/>
        <v>90.64760676201803</v>
      </c>
    </row>
    <row r="64" spans="1:9" ht="51" customHeight="1">
      <c r="A64" s="35" t="s">
        <v>295</v>
      </c>
      <c r="B64" s="75" t="s">
        <v>378</v>
      </c>
      <c r="C64" s="37" t="s">
        <v>27</v>
      </c>
      <c r="D64" s="37" t="s">
        <v>25</v>
      </c>
      <c r="E64" s="45" t="s">
        <v>396</v>
      </c>
      <c r="F64" s="37"/>
      <c r="G64" s="89">
        <f>G65</f>
        <v>9837300</v>
      </c>
      <c r="H64" s="89">
        <f>H65</f>
        <v>8917277.02</v>
      </c>
      <c r="I64" s="58">
        <f t="shared" si="5"/>
        <v>90.64760676201803</v>
      </c>
    </row>
    <row r="65" spans="1:9" ht="50.25">
      <c r="A65" s="35" t="s">
        <v>281</v>
      </c>
      <c r="B65" s="75" t="s">
        <v>378</v>
      </c>
      <c r="C65" s="37" t="s">
        <v>27</v>
      </c>
      <c r="D65" s="37" t="s">
        <v>25</v>
      </c>
      <c r="E65" s="45" t="s">
        <v>396</v>
      </c>
      <c r="F65" s="37">
        <v>240</v>
      </c>
      <c r="G65" s="89">
        <v>9837300</v>
      </c>
      <c r="H65" s="89">
        <v>8917277.02</v>
      </c>
      <c r="I65" s="58">
        <f t="shared" si="5"/>
        <v>90.64760676201803</v>
      </c>
    </row>
    <row r="66" spans="1:9" ht="23.25" customHeight="1">
      <c r="A66" s="85" t="s">
        <v>473</v>
      </c>
      <c r="B66" s="74" t="s">
        <v>378</v>
      </c>
      <c r="C66" s="40" t="s">
        <v>27</v>
      </c>
      <c r="D66" s="40" t="s">
        <v>25</v>
      </c>
      <c r="E66" s="91" t="s">
        <v>476</v>
      </c>
      <c r="F66" s="91"/>
      <c r="G66" s="319">
        <f>G67</f>
        <v>26400000</v>
      </c>
      <c r="H66" s="319">
        <f>H67</f>
        <v>25539796.14</v>
      </c>
      <c r="I66" s="58">
        <f t="shared" si="5"/>
        <v>96.74165204545454</v>
      </c>
    </row>
    <row r="67" spans="1:9" ht="39" customHeight="1">
      <c r="A67" s="83" t="s">
        <v>474</v>
      </c>
      <c r="B67" s="75" t="s">
        <v>378</v>
      </c>
      <c r="C67" s="37" t="s">
        <v>27</v>
      </c>
      <c r="D67" s="37" t="s">
        <v>25</v>
      </c>
      <c r="E67" s="301" t="s">
        <v>475</v>
      </c>
      <c r="F67" s="339"/>
      <c r="G67" s="313">
        <f>G68</f>
        <v>26400000</v>
      </c>
      <c r="H67" s="313">
        <f>H68</f>
        <v>25539796.14</v>
      </c>
      <c r="I67" s="58">
        <f t="shared" si="5"/>
        <v>96.74165204545454</v>
      </c>
    </row>
    <row r="68" spans="1:9" ht="36" customHeight="1">
      <c r="A68" s="35" t="s">
        <v>281</v>
      </c>
      <c r="B68" s="75" t="s">
        <v>378</v>
      </c>
      <c r="C68" s="37" t="s">
        <v>27</v>
      </c>
      <c r="D68" s="37" t="s">
        <v>25</v>
      </c>
      <c r="E68" s="301" t="s">
        <v>475</v>
      </c>
      <c r="F68" s="301" t="s">
        <v>282</v>
      </c>
      <c r="G68" s="313">
        <v>26400000</v>
      </c>
      <c r="H68" s="89">
        <v>25539796.14</v>
      </c>
      <c r="I68" s="58">
        <f t="shared" si="5"/>
        <v>96.74165204545454</v>
      </c>
    </row>
    <row r="69" spans="1:9" ht="40.5" customHeight="1">
      <c r="A69" s="38" t="s">
        <v>486</v>
      </c>
      <c r="B69" s="74" t="s">
        <v>378</v>
      </c>
      <c r="C69" s="40" t="s">
        <v>27</v>
      </c>
      <c r="D69" s="40" t="s">
        <v>25</v>
      </c>
      <c r="E69" s="62" t="s">
        <v>394</v>
      </c>
      <c r="F69" s="91"/>
      <c r="G69" s="319">
        <f>G70+G72</f>
        <v>5669691</v>
      </c>
      <c r="H69" s="319">
        <f>H70+H72</f>
        <v>5513462.75</v>
      </c>
      <c r="I69" s="58">
        <f t="shared" si="5"/>
        <v>97.24450150810688</v>
      </c>
    </row>
    <row r="70" spans="1:9" ht="123" customHeight="1">
      <c r="A70" s="329" t="s">
        <v>507</v>
      </c>
      <c r="B70" s="75" t="s">
        <v>378</v>
      </c>
      <c r="C70" s="37" t="s">
        <v>27</v>
      </c>
      <c r="D70" s="37" t="s">
        <v>25</v>
      </c>
      <c r="E70" s="301" t="s">
        <v>506</v>
      </c>
      <c r="F70" s="301"/>
      <c r="G70" s="313">
        <f>G71</f>
        <v>5610000</v>
      </c>
      <c r="H70" s="313">
        <f>H71</f>
        <v>5455180</v>
      </c>
      <c r="I70" s="58">
        <f t="shared" si="5"/>
        <v>97.24028520499108</v>
      </c>
    </row>
    <row r="71" spans="1:9" ht="50.25" customHeight="1">
      <c r="A71" s="35" t="s">
        <v>281</v>
      </c>
      <c r="B71" s="75" t="s">
        <v>378</v>
      </c>
      <c r="C71" s="37" t="s">
        <v>27</v>
      </c>
      <c r="D71" s="37" t="s">
        <v>25</v>
      </c>
      <c r="E71" s="301" t="s">
        <v>506</v>
      </c>
      <c r="F71" s="301" t="s">
        <v>282</v>
      </c>
      <c r="G71" s="313">
        <v>5610000</v>
      </c>
      <c r="H71" s="89">
        <v>5455180</v>
      </c>
      <c r="I71" s="58">
        <f t="shared" si="5"/>
        <v>97.24028520499108</v>
      </c>
    </row>
    <row r="72" spans="1:9" ht="100.5" customHeight="1">
      <c r="A72" s="329" t="s">
        <v>507</v>
      </c>
      <c r="B72" s="75" t="s">
        <v>378</v>
      </c>
      <c r="C72" s="37" t="s">
        <v>27</v>
      </c>
      <c r="D72" s="37" t="s">
        <v>25</v>
      </c>
      <c r="E72" s="301" t="s">
        <v>516</v>
      </c>
      <c r="F72" s="301"/>
      <c r="G72" s="313">
        <f>G73</f>
        <v>59691</v>
      </c>
      <c r="H72" s="313">
        <f>H73</f>
        <v>58282.75</v>
      </c>
      <c r="I72" s="58">
        <f t="shared" si="5"/>
        <v>97.64076661473254</v>
      </c>
    </row>
    <row r="73" spans="1:9" ht="36.75" customHeight="1">
      <c r="A73" s="35" t="s">
        <v>281</v>
      </c>
      <c r="B73" s="75" t="s">
        <v>378</v>
      </c>
      <c r="C73" s="37" t="s">
        <v>27</v>
      </c>
      <c r="D73" s="37" t="s">
        <v>25</v>
      </c>
      <c r="E73" s="301" t="s">
        <v>516</v>
      </c>
      <c r="F73" s="301" t="s">
        <v>282</v>
      </c>
      <c r="G73" s="313">
        <v>59691</v>
      </c>
      <c r="H73" s="89">
        <v>58282.75</v>
      </c>
      <c r="I73" s="58">
        <f t="shared" si="5"/>
        <v>97.64076661473254</v>
      </c>
    </row>
    <row r="74" spans="1:9" ht="51" customHeight="1">
      <c r="A74" s="35" t="s">
        <v>569</v>
      </c>
      <c r="B74" s="75" t="s">
        <v>378</v>
      </c>
      <c r="C74" s="37" t="s">
        <v>27</v>
      </c>
      <c r="D74" s="37" t="s">
        <v>25</v>
      </c>
      <c r="E74" s="301" t="s">
        <v>570</v>
      </c>
      <c r="F74" s="301"/>
      <c r="G74" s="313">
        <f>G75</f>
        <v>1557885.6</v>
      </c>
      <c r="H74" s="313">
        <f>H75</f>
        <v>1347885.53</v>
      </c>
      <c r="I74" s="58">
        <f t="shared" si="5"/>
        <v>86.52018671974373</v>
      </c>
    </row>
    <row r="75" spans="1:9" ht="36.75" customHeight="1">
      <c r="A75" s="35" t="s">
        <v>281</v>
      </c>
      <c r="B75" s="75" t="s">
        <v>378</v>
      </c>
      <c r="C75" s="37" t="s">
        <v>27</v>
      </c>
      <c r="D75" s="37" t="s">
        <v>25</v>
      </c>
      <c r="E75" s="301" t="s">
        <v>570</v>
      </c>
      <c r="F75" s="301" t="s">
        <v>282</v>
      </c>
      <c r="G75" s="313">
        <v>1557885.6</v>
      </c>
      <c r="H75" s="89">
        <v>1347885.53</v>
      </c>
      <c r="I75" s="58">
        <f t="shared" si="5"/>
        <v>86.52018671974373</v>
      </c>
    </row>
    <row r="76" spans="1:9" ht="36.75" customHeight="1">
      <c r="A76" s="85" t="s">
        <v>520</v>
      </c>
      <c r="B76" s="75" t="s">
        <v>378</v>
      </c>
      <c r="C76" s="37" t="s">
        <v>27</v>
      </c>
      <c r="D76" s="37" t="s">
        <v>25</v>
      </c>
      <c r="E76" s="301"/>
      <c r="F76" s="301"/>
      <c r="G76" s="313">
        <f aca="true" t="shared" si="6" ref="G76:H78">G77</f>
        <v>33268475.8</v>
      </c>
      <c r="H76" s="313">
        <f t="shared" si="6"/>
        <v>31471657.2</v>
      </c>
      <c r="I76" s="58">
        <f t="shared" si="5"/>
        <v>94.59903540275806</v>
      </c>
    </row>
    <row r="77" spans="1:9" ht="72.75" customHeight="1">
      <c r="A77" s="83" t="s">
        <v>527</v>
      </c>
      <c r="B77" s="75" t="s">
        <v>378</v>
      </c>
      <c r="C77" s="37" t="s">
        <v>27</v>
      </c>
      <c r="D77" s="37" t="s">
        <v>25</v>
      </c>
      <c r="E77" s="301" t="s">
        <v>557</v>
      </c>
      <c r="F77" s="301"/>
      <c r="G77" s="313">
        <f t="shared" si="6"/>
        <v>33268475.8</v>
      </c>
      <c r="H77" s="313">
        <f t="shared" si="6"/>
        <v>31471657.2</v>
      </c>
      <c r="I77" s="58">
        <f t="shared" si="5"/>
        <v>94.59903540275806</v>
      </c>
    </row>
    <row r="78" spans="1:9" ht="36.75" customHeight="1">
      <c r="A78" s="306" t="s">
        <v>556</v>
      </c>
      <c r="B78" s="75" t="s">
        <v>378</v>
      </c>
      <c r="C78" s="37" t="s">
        <v>27</v>
      </c>
      <c r="D78" s="37" t="s">
        <v>25</v>
      </c>
      <c r="E78" s="301" t="s">
        <v>547</v>
      </c>
      <c r="F78" s="301"/>
      <c r="G78" s="313">
        <f t="shared" si="6"/>
        <v>33268475.8</v>
      </c>
      <c r="H78" s="313">
        <f t="shared" si="6"/>
        <v>31471657.2</v>
      </c>
      <c r="I78" s="58">
        <f t="shared" si="5"/>
        <v>94.59903540275806</v>
      </c>
    </row>
    <row r="79" spans="1:9" ht="36.75" customHeight="1">
      <c r="A79" s="83" t="s">
        <v>525</v>
      </c>
      <c r="B79" s="321" t="s">
        <v>378</v>
      </c>
      <c r="C79" s="301" t="s">
        <v>27</v>
      </c>
      <c r="D79" s="301" t="s">
        <v>25</v>
      </c>
      <c r="E79" s="301" t="s">
        <v>547</v>
      </c>
      <c r="F79" s="301" t="s">
        <v>517</v>
      </c>
      <c r="G79" s="313">
        <v>33268475.8</v>
      </c>
      <c r="H79" s="89">
        <v>31471657.2</v>
      </c>
      <c r="I79" s="58">
        <f t="shared" si="5"/>
        <v>94.59903540275806</v>
      </c>
    </row>
    <row r="80" spans="1:9" ht="21" customHeight="1">
      <c r="A80" s="38" t="s">
        <v>35</v>
      </c>
      <c r="B80" s="77" t="s">
        <v>378</v>
      </c>
      <c r="C80" s="40" t="s">
        <v>27</v>
      </c>
      <c r="D80" s="40" t="s">
        <v>61</v>
      </c>
      <c r="E80" s="62"/>
      <c r="F80" s="40"/>
      <c r="G80" s="90">
        <f>G81+G86</f>
        <v>2879500</v>
      </c>
      <c r="H80" s="90">
        <f>H81+H86</f>
        <v>2762121.34</v>
      </c>
      <c r="I80" s="58">
        <f t="shared" si="5"/>
        <v>95.92364438270533</v>
      </c>
    </row>
    <row r="81" spans="1:9" s="97" customFormat="1" ht="35.25" customHeight="1">
      <c r="A81" s="85" t="s">
        <v>487</v>
      </c>
      <c r="B81" s="77" t="s">
        <v>378</v>
      </c>
      <c r="C81" s="40" t="s">
        <v>27</v>
      </c>
      <c r="D81" s="40" t="s">
        <v>61</v>
      </c>
      <c r="E81" s="275" t="s">
        <v>397</v>
      </c>
      <c r="F81" s="214"/>
      <c r="G81" s="118">
        <f>G82</f>
        <v>13500</v>
      </c>
      <c r="H81" s="118">
        <f>H82</f>
        <v>0</v>
      </c>
      <c r="I81" s="58">
        <f t="shared" si="5"/>
        <v>0</v>
      </c>
    </row>
    <row r="82" spans="1:9" s="97" customFormat="1" ht="19.5" customHeight="1">
      <c r="A82" s="83" t="s">
        <v>330</v>
      </c>
      <c r="B82" s="78" t="s">
        <v>378</v>
      </c>
      <c r="C82" s="37" t="s">
        <v>27</v>
      </c>
      <c r="D82" s="37" t="s">
        <v>61</v>
      </c>
      <c r="E82" s="248" t="s">
        <v>398</v>
      </c>
      <c r="F82" s="214"/>
      <c r="G82" s="184">
        <f>G83</f>
        <v>13500</v>
      </c>
      <c r="H82" s="184">
        <v>0</v>
      </c>
      <c r="I82" s="58">
        <f t="shared" si="5"/>
        <v>0</v>
      </c>
    </row>
    <row r="83" spans="1:9" s="97" customFormat="1" ht="33" customHeight="1">
      <c r="A83" s="57" t="s">
        <v>327</v>
      </c>
      <c r="B83" s="78" t="s">
        <v>378</v>
      </c>
      <c r="C83" s="37" t="s">
        <v>27</v>
      </c>
      <c r="D83" s="37" t="s">
        <v>61</v>
      </c>
      <c r="E83" s="248" t="s">
        <v>399</v>
      </c>
      <c r="F83" s="214"/>
      <c r="G83" s="184">
        <f>G84</f>
        <v>13500</v>
      </c>
      <c r="H83" s="184">
        <f>H84</f>
        <v>0</v>
      </c>
      <c r="I83" s="58">
        <f t="shared" si="5"/>
        <v>0</v>
      </c>
    </row>
    <row r="84" spans="1:9" s="97" customFormat="1" ht="34.5" customHeight="1">
      <c r="A84" s="83" t="s">
        <v>281</v>
      </c>
      <c r="B84" s="78" t="s">
        <v>378</v>
      </c>
      <c r="C84" s="37" t="s">
        <v>27</v>
      </c>
      <c r="D84" s="37" t="s">
        <v>61</v>
      </c>
      <c r="E84" s="248" t="s">
        <v>399</v>
      </c>
      <c r="F84" s="214">
        <v>240</v>
      </c>
      <c r="G84" s="184">
        <v>13500</v>
      </c>
      <c r="H84" s="184">
        <v>0</v>
      </c>
      <c r="I84" s="58">
        <f t="shared" si="5"/>
        <v>0</v>
      </c>
    </row>
    <row r="85" spans="1:9" s="97" customFormat="1" ht="22.5" customHeight="1">
      <c r="A85" s="85" t="s">
        <v>35</v>
      </c>
      <c r="B85" s="77" t="s">
        <v>378</v>
      </c>
      <c r="C85" s="40" t="s">
        <v>27</v>
      </c>
      <c r="D85" s="40" t="s">
        <v>61</v>
      </c>
      <c r="E85" s="227"/>
      <c r="F85" s="231"/>
      <c r="G85" s="118">
        <f aca="true" t="shared" si="7" ref="G85:H87">G86</f>
        <v>2866000</v>
      </c>
      <c r="H85" s="118">
        <f t="shared" si="7"/>
        <v>2762121.34</v>
      </c>
      <c r="I85" s="58">
        <f t="shared" si="5"/>
        <v>96.3754829030007</v>
      </c>
    </row>
    <row r="86" spans="1:9" s="97" customFormat="1" ht="54.75" customHeight="1">
      <c r="A86" s="85" t="s">
        <v>448</v>
      </c>
      <c r="B86" s="77" t="s">
        <v>378</v>
      </c>
      <c r="C86" s="40" t="s">
        <v>27</v>
      </c>
      <c r="D86" s="40" t="s">
        <v>61</v>
      </c>
      <c r="E86" s="62" t="s">
        <v>321</v>
      </c>
      <c r="F86" s="231"/>
      <c r="G86" s="118">
        <f t="shared" si="7"/>
        <v>2866000</v>
      </c>
      <c r="H86" s="118">
        <f t="shared" si="7"/>
        <v>2762121.34</v>
      </c>
      <c r="I86" s="58">
        <f t="shared" si="5"/>
        <v>96.3754829030007</v>
      </c>
    </row>
    <row r="87" spans="1:9" s="97" customFormat="1" ht="19.5" customHeight="1">
      <c r="A87" s="83" t="s">
        <v>116</v>
      </c>
      <c r="B87" s="78" t="s">
        <v>378</v>
      </c>
      <c r="C87" s="37" t="s">
        <v>27</v>
      </c>
      <c r="D87" s="37" t="s">
        <v>61</v>
      </c>
      <c r="E87" s="45" t="s">
        <v>324</v>
      </c>
      <c r="F87" s="214"/>
      <c r="G87" s="184">
        <f t="shared" si="7"/>
        <v>2866000</v>
      </c>
      <c r="H87" s="184">
        <f t="shared" si="7"/>
        <v>2762121.34</v>
      </c>
      <c r="I87" s="58">
        <f t="shared" si="5"/>
        <v>96.3754829030007</v>
      </c>
    </row>
    <row r="88" spans="1:9" s="97" customFormat="1" ht="30" customHeight="1">
      <c r="A88" s="271" t="s">
        <v>440</v>
      </c>
      <c r="B88" s="78" t="s">
        <v>378</v>
      </c>
      <c r="C88" s="37" t="s">
        <v>27</v>
      </c>
      <c r="D88" s="37" t="s">
        <v>61</v>
      </c>
      <c r="E88" s="45" t="s">
        <v>381</v>
      </c>
      <c r="F88" s="214"/>
      <c r="G88" s="184">
        <f>G89+G90+G91</f>
        <v>2866000</v>
      </c>
      <c r="H88" s="184">
        <f>H89+H90+H91</f>
        <v>2762121.34</v>
      </c>
      <c r="I88" s="58">
        <f t="shared" si="5"/>
        <v>96.3754829030007</v>
      </c>
    </row>
    <row r="89" spans="1:9" s="97" customFormat="1" ht="22.5" customHeight="1">
      <c r="A89" s="83" t="s">
        <v>278</v>
      </c>
      <c r="B89" s="78" t="s">
        <v>378</v>
      </c>
      <c r="C89" s="37" t="s">
        <v>27</v>
      </c>
      <c r="D89" s="37" t="s">
        <v>61</v>
      </c>
      <c r="E89" s="45" t="s">
        <v>381</v>
      </c>
      <c r="F89" s="214">
        <v>120</v>
      </c>
      <c r="G89" s="302">
        <v>2615000</v>
      </c>
      <c r="H89" s="184">
        <v>2547729.02</v>
      </c>
      <c r="I89" s="58">
        <f t="shared" si="5"/>
        <v>97.42749598470364</v>
      </c>
    </row>
    <row r="90" spans="1:9" s="97" customFormat="1" ht="33" customHeight="1">
      <c r="A90" s="57" t="s">
        <v>281</v>
      </c>
      <c r="B90" s="78" t="s">
        <v>378</v>
      </c>
      <c r="C90" s="37" t="s">
        <v>27</v>
      </c>
      <c r="D90" s="37" t="s">
        <v>61</v>
      </c>
      <c r="E90" s="45" t="s">
        <v>381</v>
      </c>
      <c r="F90" s="214">
        <v>240</v>
      </c>
      <c r="G90" s="302">
        <v>250000</v>
      </c>
      <c r="H90" s="184">
        <v>213592.32</v>
      </c>
      <c r="I90" s="58">
        <f t="shared" si="5"/>
        <v>85.436928</v>
      </c>
    </row>
    <row r="91" spans="1:9" s="97" customFormat="1" ht="20.25" customHeight="1">
      <c r="A91" s="57" t="s">
        <v>283</v>
      </c>
      <c r="B91" s="78" t="s">
        <v>378</v>
      </c>
      <c r="C91" s="37" t="s">
        <v>27</v>
      </c>
      <c r="D91" s="37" t="s">
        <v>61</v>
      </c>
      <c r="E91" s="45" t="s">
        <v>381</v>
      </c>
      <c r="F91" s="214">
        <v>850</v>
      </c>
      <c r="G91" s="302">
        <v>1000</v>
      </c>
      <c r="H91" s="184">
        <v>800</v>
      </c>
      <c r="I91" s="58">
        <f aca="true" t="shared" si="8" ref="I91:I129">H91*100/G91</f>
        <v>80</v>
      </c>
    </row>
    <row r="92" spans="1:9" s="1" customFormat="1" ht="21" customHeight="1">
      <c r="A92" s="59" t="s">
        <v>119</v>
      </c>
      <c r="B92" s="95" t="s">
        <v>378</v>
      </c>
      <c r="C92" s="62" t="s">
        <v>28</v>
      </c>
      <c r="D92" s="62"/>
      <c r="E92" s="62"/>
      <c r="F92" s="62"/>
      <c r="G92" s="118">
        <f>G93+G99+G102</f>
        <v>9476277.430000002</v>
      </c>
      <c r="H92" s="118">
        <f>H93+H99+H102</f>
        <v>8235602.5200000005</v>
      </c>
      <c r="I92" s="63">
        <f t="shared" si="8"/>
        <v>86.90757083501721</v>
      </c>
    </row>
    <row r="93" spans="1:9" s="1" customFormat="1" ht="17.25" customHeight="1">
      <c r="A93" s="190" t="s">
        <v>120</v>
      </c>
      <c r="B93" s="309" t="s">
        <v>378</v>
      </c>
      <c r="C93" s="91" t="s">
        <v>28</v>
      </c>
      <c r="D93" s="62" t="s">
        <v>24</v>
      </c>
      <c r="E93" s="325"/>
      <c r="F93" s="62"/>
      <c r="G93" s="93">
        <f aca="true" t="shared" si="9" ref="G93:H95">G94</f>
        <v>1387.8</v>
      </c>
      <c r="H93" s="93">
        <f t="shared" si="9"/>
        <v>0</v>
      </c>
      <c r="I93" s="63">
        <f t="shared" si="8"/>
        <v>0</v>
      </c>
    </row>
    <row r="94" spans="1:9" s="1" customFormat="1" ht="35.25" customHeight="1">
      <c r="A94" s="288" t="s">
        <v>533</v>
      </c>
      <c r="B94" s="309" t="s">
        <v>378</v>
      </c>
      <c r="C94" s="91" t="s">
        <v>28</v>
      </c>
      <c r="D94" s="62" t="s">
        <v>24</v>
      </c>
      <c r="E94" s="325" t="s">
        <v>400</v>
      </c>
      <c r="F94" s="62"/>
      <c r="G94" s="93">
        <f>G95</f>
        <v>1387.8</v>
      </c>
      <c r="H94" s="93">
        <f>H95</f>
        <v>0</v>
      </c>
      <c r="I94" s="58">
        <f t="shared" si="8"/>
        <v>0</v>
      </c>
    </row>
    <row r="95" spans="1:9" s="1" customFormat="1" ht="33" customHeight="1">
      <c r="A95" s="306" t="s">
        <v>518</v>
      </c>
      <c r="B95" s="320" t="s">
        <v>378</v>
      </c>
      <c r="C95" s="301" t="s">
        <v>28</v>
      </c>
      <c r="D95" s="45" t="s">
        <v>24</v>
      </c>
      <c r="E95" s="45" t="s">
        <v>617</v>
      </c>
      <c r="F95" s="45"/>
      <c r="G95" s="302">
        <f t="shared" si="9"/>
        <v>1387.8</v>
      </c>
      <c r="H95" s="302">
        <f t="shared" si="9"/>
        <v>0</v>
      </c>
      <c r="I95" s="58">
        <f t="shared" si="8"/>
        <v>0</v>
      </c>
    </row>
    <row r="96" spans="1:9" s="1" customFormat="1" ht="33" customHeight="1">
      <c r="A96" s="83" t="s">
        <v>525</v>
      </c>
      <c r="B96" s="320" t="s">
        <v>378</v>
      </c>
      <c r="C96" s="301" t="s">
        <v>28</v>
      </c>
      <c r="D96" s="45" t="s">
        <v>24</v>
      </c>
      <c r="E96" s="45" t="s">
        <v>617</v>
      </c>
      <c r="F96" s="301" t="s">
        <v>517</v>
      </c>
      <c r="G96" s="302">
        <v>1387.8</v>
      </c>
      <c r="H96" s="184">
        <v>0</v>
      </c>
      <c r="I96" s="58">
        <f t="shared" si="8"/>
        <v>0</v>
      </c>
    </row>
    <row r="97" spans="1:9" s="1" customFormat="1" ht="24" customHeight="1">
      <c r="A97" s="85" t="s">
        <v>121</v>
      </c>
      <c r="B97" s="428" t="s">
        <v>378</v>
      </c>
      <c r="C97" s="62" t="s">
        <v>28</v>
      </c>
      <c r="D97" s="62" t="s">
        <v>29</v>
      </c>
      <c r="E97" s="45"/>
      <c r="F97" s="425"/>
      <c r="G97" s="426" t="str">
        <f>G98</f>
        <v>21 967,91</v>
      </c>
      <c r="H97" s="427">
        <v>0</v>
      </c>
      <c r="I97" s="58">
        <v>0</v>
      </c>
    </row>
    <row r="98" spans="1:9" s="1" customFormat="1" ht="36.75" customHeight="1">
      <c r="A98" s="240" t="s">
        <v>520</v>
      </c>
      <c r="B98" s="428" t="s">
        <v>378</v>
      </c>
      <c r="C98" s="62" t="s">
        <v>28</v>
      </c>
      <c r="D98" s="62" t="s">
        <v>29</v>
      </c>
      <c r="E98" s="62" t="s">
        <v>528</v>
      </c>
      <c r="F98" s="425"/>
      <c r="G98" s="426" t="str">
        <f>G99</f>
        <v>21 967,91</v>
      </c>
      <c r="H98" s="427">
        <v>0</v>
      </c>
      <c r="I98" s="58">
        <v>0</v>
      </c>
    </row>
    <row r="99" spans="1:9" s="1" customFormat="1" ht="32.25" customHeight="1">
      <c r="A99" s="338" t="s">
        <v>519</v>
      </c>
      <c r="B99" s="359" t="s">
        <v>378</v>
      </c>
      <c r="C99" s="45" t="s">
        <v>28</v>
      </c>
      <c r="D99" s="45" t="s">
        <v>29</v>
      </c>
      <c r="E99" s="314" t="s">
        <v>546</v>
      </c>
      <c r="F99" s="348"/>
      <c r="G99" s="350" t="str">
        <f>G100</f>
        <v>21 967,91</v>
      </c>
      <c r="H99" s="350">
        <f>H100</f>
        <v>0</v>
      </c>
      <c r="I99" s="58">
        <f t="shared" si="8"/>
        <v>0</v>
      </c>
    </row>
    <row r="100" spans="1:9" s="1" customFormat="1" ht="38.25" customHeight="1">
      <c r="A100" s="349" t="s">
        <v>540</v>
      </c>
      <c r="B100" s="359" t="s">
        <v>378</v>
      </c>
      <c r="C100" s="45" t="s">
        <v>28</v>
      </c>
      <c r="D100" s="45" t="s">
        <v>29</v>
      </c>
      <c r="E100" s="314" t="s">
        <v>545</v>
      </c>
      <c r="F100" s="348"/>
      <c r="G100" s="350" t="str">
        <f>G101</f>
        <v>21 967,91</v>
      </c>
      <c r="H100" s="350">
        <f>H101</f>
        <v>0</v>
      </c>
      <c r="I100" s="58">
        <f t="shared" si="8"/>
        <v>0</v>
      </c>
    </row>
    <row r="101" spans="1:9" s="1" customFormat="1" ht="36" customHeight="1">
      <c r="A101" s="83" t="s">
        <v>525</v>
      </c>
      <c r="B101" s="359" t="s">
        <v>378</v>
      </c>
      <c r="C101" s="45" t="s">
        <v>28</v>
      </c>
      <c r="D101" s="45" t="s">
        <v>29</v>
      </c>
      <c r="E101" s="314" t="s">
        <v>545</v>
      </c>
      <c r="F101" s="348" t="s">
        <v>517</v>
      </c>
      <c r="G101" s="37" t="s">
        <v>571</v>
      </c>
      <c r="H101" s="184">
        <v>0</v>
      </c>
      <c r="I101" s="58">
        <f t="shared" si="8"/>
        <v>0</v>
      </c>
    </row>
    <row r="102" spans="1:9" ht="18" customHeight="1">
      <c r="A102" s="288" t="s">
        <v>53</v>
      </c>
      <c r="B102" s="95" t="s">
        <v>378</v>
      </c>
      <c r="C102" s="61" t="s">
        <v>28</v>
      </c>
      <c r="D102" s="61" t="s">
        <v>33</v>
      </c>
      <c r="E102" s="121"/>
      <c r="F102" s="45"/>
      <c r="G102" s="118">
        <f>G104+G108+G117</f>
        <v>9452921.72</v>
      </c>
      <c r="H102" s="118">
        <f>H104+H108+H117</f>
        <v>8235602.5200000005</v>
      </c>
      <c r="I102" s="63">
        <f t="shared" si="8"/>
        <v>87.12229682993714</v>
      </c>
    </row>
    <row r="103" spans="1:9" s="97" customFormat="1" ht="23.25" customHeight="1">
      <c r="A103" s="85" t="s">
        <v>121</v>
      </c>
      <c r="B103" s="309" t="s">
        <v>378</v>
      </c>
      <c r="C103" s="92" t="s">
        <v>28</v>
      </c>
      <c r="D103" s="92" t="s">
        <v>33</v>
      </c>
      <c r="E103" s="310" t="s">
        <v>389</v>
      </c>
      <c r="F103" s="311"/>
      <c r="G103" s="93">
        <f aca="true" t="shared" si="10" ref="G103:H106">G104</f>
        <v>85000</v>
      </c>
      <c r="H103" s="93">
        <f t="shared" si="10"/>
        <v>60000</v>
      </c>
      <c r="I103" s="63">
        <f t="shared" si="8"/>
        <v>70.58823529411765</v>
      </c>
    </row>
    <row r="104" spans="1:9" s="97" customFormat="1" ht="69.75" customHeight="1">
      <c r="A104" s="59" t="s">
        <v>508</v>
      </c>
      <c r="B104" s="95" t="s">
        <v>378</v>
      </c>
      <c r="C104" s="61" t="s">
        <v>28</v>
      </c>
      <c r="D104" s="61" t="s">
        <v>33</v>
      </c>
      <c r="E104" s="310" t="s">
        <v>412</v>
      </c>
      <c r="F104" s="289"/>
      <c r="G104" s="118">
        <f t="shared" si="10"/>
        <v>85000</v>
      </c>
      <c r="H104" s="118">
        <f t="shared" si="10"/>
        <v>60000</v>
      </c>
      <c r="I104" s="58">
        <f t="shared" si="8"/>
        <v>70.58823529411765</v>
      </c>
    </row>
    <row r="105" spans="1:9" s="97" customFormat="1" ht="51" customHeight="1">
      <c r="A105" s="42" t="s">
        <v>332</v>
      </c>
      <c r="B105" s="79" t="s">
        <v>378</v>
      </c>
      <c r="C105" s="60" t="s">
        <v>28</v>
      </c>
      <c r="D105" s="60" t="s">
        <v>33</v>
      </c>
      <c r="E105" s="330" t="s">
        <v>509</v>
      </c>
      <c r="F105" s="215"/>
      <c r="G105" s="184">
        <f t="shared" si="10"/>
        <v>85000</v>
      </c>
      <c r="H105" s="184">
        <f t="shared" si="10"/>
        <v>60000</v>
      </c>
      <c r="I105" s="58">
        <f t="shared" si="8"/>
        <v>70.58823529411765</v>
      </c>
    </row>
    <row r="106" spans="1:9" s="97" customFormat="1" ht="41.25" customHeight="1">
      <c r="A106" s="42" t="s">
        <v>305</v>
      </c>
      <c r="B106" s="79" t="s">
        <v>378</v>
      </c>
      <c r="C106" s="60" t="s">
        <v>28</v>
      </c>
      <c r="D106" s="60" t="s">
        <v>33</v>
      </c>
      <c r="E106" s="330" t="s">
        <v>510</v>
      </c>
      <c r="F106" s="215"/>
      <c r="G106" s="184">
        <f t="shared" si="10"/>
        <v>85000</v>
      </c>
      <c r="H106" s="184">
        <f t="shared" si="10"/>
        <v>60000</v>
      </c>
      <c r="I106" s="58">
        <f t="shared" si="8"/>
        <v>70.58823529411765</v>
      </c>
    </row>
    <row r="107" spans="1:9" s="97" customFormat="1" ht="54" customHeight="1">
      <c r="A107" s="191" t="s">
        <v>281</v>
      </c>
      <c r="B107" s="79" t="s">
        <v>378</v>
      </c>
      <c r="C107" s="60" t="s">
        <v>28</v>
      </c>
      <c r="D107" s="60" t="s">
        <v>33</v>
      </c>
      <c r="E107" s="330" t="s">
        <v>510</v>
      </c>
      <c r="F107" s="215">
        <v>240</v>
      </c>
      <c r="G107" s="184">
        <v>85000</v>
      </c>
      <c r="H107" s="184">
        <v>60000</v>
      </c>
      <c r="I107" s="58">
        <f t="shared" si="8"/>
        <v>70.58823529411765</v>
      </c>
    </row>
    <row r="108" spans="1:9" s="97" customFormat="1" ht="47.25" customHeight="1">
      <c r="A108" s="288" t="s">
        <v>485</v>
      </c>
      <c r="B108" s="95" t="s">
        <v>378</v>
      </c>
      <c r="C108" s="61" t="s">
        <v>28</v>
      </c>
      <c r="D108" s="61" t="s">
        <v>33</v>
      </c>
      <c r="E108" s="229" t="s">
        <v>389</v>
      </c>
      <c r="F108" s="289"/>
      <c r="G108" s="118">
        <f>G109+G113</f>
        <v>15500</v>
      </c>
      <c r="H108" s="118">
        <f>H109+H113</f>
        <v>0</v>
      </c>
      <c r="I108" s="58">
        <f t="shared" si="8"/>
        <v>0</v>
      </c>
    </row>
    <row r="109" spans="1:9" s="97" customFormat="1" ht="46.5" customHeight="1">
      <c r="A109" s="288" t="s">
        <v>288</v>
      </c>
      <c r="B109" s="95" t="s">
        <v>378</v>
      </c>
      <c r="C109" s="61" t="s">
        <v>28</v>
      </c>
      <c r="D109" s="61" t="s">
        <v>33</v>
      </c>
      <c r="E109" s="229" t="s">
        <v>401</v>
      </c>
      <c r="F109" s="289"/>
      <c r="G109" s="118">
        <f aca="true" t="shared" si="11" ref="G109:H111">G110</f>
        <v>5500</v>
      </c>
      <c r="H109" s="118">
        <f t="shared" si="11"/>
        <v>0</v>
      </c>
      <c r="I109" s="58">
        <f t="shared" si="8"/>
        <v>0</v>
      </c>
    </row>
    <row r="110" spans="1:9" s="97" customFormat="1" ht="32.25" customHeight="1">
      <c r="A110" s="191" t="s">
        <v>340</v>
      </c>
      <c r="B110" s="79" t="s">
        <v>378</v>
      </c>
      <c r="C110" s="60" t="s">
        <v>28</v>
      </c>
      <c r="D110" s="60" t="s">
        <v>33</v>
      </c>
      <c r="E110" s="230" t="s">
        <v>402</v>
      </c>
      <c r="F110" s="215"/>
      <c r="G110" s="184">
        <f t="shared" si="11"/>
        <v>5500</v>
      </c>
      <c r="H110" s="184">
        <f t="shared" si="11"/>
        <v>0</v>
      </c>
      <c r="I110" s="58">
        <f t="shared" si="8"/>
        <v>0</v>
      </c>
    </row>
    <row r="111" spans="1:9" s="97" customFormat="1" ht="33.75" customHeight="1">
      <c r="A111" s="191" t="s">
        <v>289</v>
      </c>
      <c r="B111" s="79" t="s">
        <v>378</v>
      </c>
      <c r="C111" s="60" t="s">
        <v>28</v>
      </c>
      <c r="D111" s="60" t="s">
        <v>33</v>
      </c>
      <c r="E111" s="230" t="s">
        <v>403</v>
      </c>
      <c r="F111" s="215"/>
      <c r="G111" s="184">
        <f t="shared" si="11"/>
        <v>5500</v>
      </c>
      <c r="H111" s="184">
        <f t="shared" si="11"/>
        <v>0</v>
      </c>
      <c r="I111" s="58">
        <f t="shared" si="8"/>
        <v>0</v>
      </c>
    </row>
    <row r="112" spans="1:9" s="97" customFormat="1" ht="36.75" customHeight="1">
      <c r="A112" s="191" t="s">
        <v>281</v>
      </c>
      <c r="B112" s="79" t="s">
        <v>378</v>
      </c>
      <c r="C112" s="60" t="s">
        <v>28</v>
      </c>
      <c r="D112" s="60" t="s">
        <v>33</v>
      </c>
      <c r="E112" s="230" t="s">
        <v>403</v>
      </c>
      <c r="F112" s="215">
        <v>240</v>
      </c>
      <c r="G112" s="184">
        <v>5500</v>
      </c>
      <c r="H112" s="184">
        <v>0</v>
      </c>
      <c r="I112" s="58">
        <f t="shared" si="8"/>
        <v>0</v>
      </c>
    </row>
    <row r="113" spans="1:9" s="97" customFormat="1" ht="69.75" customHeight="1">
      <c r="A113" s="288" t="s">
        <v>404</v>
      </c>
      <c r="B113" s="95" t="s">
        <v>378</v>
      </c>
      <c r="C113" s="61" t="s">
        <v>28</v>
      </c>
      <c r="D113" s="61" t="s">
        <v>33</v>
      </c>
      <c r="E113" s="229" t="s">
        <v>405</v>
      </c>
      <c r="F113" s="289"/>
      <c r="G113" s="118">
        <f aca="true" t="shared" si="12" ref="G113:H115">G114</f>
        <v>10000</v>
      </c>
      <c r="H113" s="118">
        <f t="shared" si="12"/>
        <v>0</v>
      </c>
      <c r="I113" s="58">
        <f t="shared" si="8"/>
        <v>0</v>
      </c>
    </row>
    <row r="114" spans="1:9" s="97" customFormat="1" ht="33" customHeight="1">
      <c r="A114" s="191" t="s">
        <v>382</v>
      </c>
      <c r="B114" s="79" t="s">
        <v>378</v>
      </c>
      <c r="C114" s="60" t="s">
        <v>28</v>
      </c>
      <c r="D114" s="60" t="s">
        <v>33</v>
      </c>
      <c r="E114" s="230" t="s">
        <v>406</v>
      </c>
      <c r="F114" s="215"/>
      <c r="G114" s="184">
        <f t="shared" si="12"/>
        <v>10000</v>
      </c>
      <c r="H114" s="184">
        <f t="shared" si="12"/>
        <v>0</v>
      </c>
      <c r="I114" s="58">
        <f t="shared" si="8"/>
        <v>0</v>
      </c>
    </row>
    <row r="115" spans="1:9" s="97" customFormat="1" ht="35.25" customHeight="1">
      <c r="A115" s="191" t="s">
        <v>293</v>
      </c>
      <c r="B115" s="79" t="s">
        <v>378</v>
      </c>
      <c r="C115" s="60" t="s">
        <v>28</v>
      </c>
      <c r="D115" s="60" t="s">
        <v>33</v>
      </c>
      <c r="E115" s="230" t="s">
        <v>407</v>
      </c>
      <c r="F115" s="215"/>
      <c r="G115" s="184">
        <f t="shared" si="12"/>
        <v>10000</v>
      </c>
      <c r="H115" s="184">
        <f t="shared" si="12"/>
        <v>0</v>
      </c>
      <c r="I115" s="58">
        <f t="shared" si="8"/>
        <v>0</v>
      </c>
    </row>
    <row r="116" spans="1:9" s="97" customFormat="1" ht="36.75" customHeight="1">
      <c r="A116" s="191" t="s">
        <v>281</v>
      </c>
      <c r="B116" s="79" t="s">
        <v>378</v>
      </c>
      <c r="C116" s="60" t="s">
        <v>28</v>
      </c>
      <c r="D116" s="60" t="s">
        <v>33</v>
      </c>
      <c r="E116" s="230" t="s">
        <v>407</v>
      </c>
      <c r="F116" s="215">
        <v>240</v>
      </c>
      <c r="G116" s="184">
        <v>10000</v>
      </c>
      <c r="H116" s="184">
        <v>0</v>
      </c>
      <c r="I116" s="58">
        <f t="shared" si="8"/>
        <v>0</v>
      </c>
    </row>
    <row r="117" spans="1:9" s="97" customFormat="1" ht="33" customHeight="1">
      <c r="A117" s="288" t="s">
        <v>533</v>
      </c>
      <c r="B117" s="95" t="s">
        <v>378</v>
      </c>
      <c r="C117" s="61" t="s">
        <v>28</v>
      </c>
      <c r="D117" s="61" t="s">
        <v>33</v>
      </c>
      <c r="E117" s="229" t="s">
        <v>428</v>
      </c>
      <c r="F117" s="289"/>
      <c r="G117" s="118">
        <f>G118</f>
        <v>9352421.72</v>
      </c>
      <c r="H117" s="118">
        <f>H118</f>
        <v>8175602.5200000005</v>
      </c>
      <c r="I117" s="58">
        <f t="shared" si="8"/>
        <v>87.41695749793455</v>
      </c>
    </row>
    <row r="118" spans="1:10" s="97" customFormat="1" ht="33" customHeight="1">
      <c r="A118" s="290" t="s">
        <v>438</v>
      </c>
      <c r="B118" s="79" t="s">
        <v>378</v>
      </c>
      <c r="C118" s="60" t="s">
        <v>28</v>
      </c>
      <c r="D118" s="60" t="s">
        <v>33</v>
      </c>
      <c r="E118" s="230" t="s">
        <v>416</v>
      </c>
      <c r="F118" s="215"/>
      <c r="G118" s="168">
        <f>G120+G122+G124</f>
        <v>9352421.72</v>
      </c>
      <c r="H118" s="168">
        <f>H120+H122+H124</f>
        <v>8175602.5200000005</v>
      </c>
      <c r="I118" s="58">
        <f t="shared" si="8"/>
        <v>87.41695749793455</v>
      </c>
      <c r="J118" s="298"/>
    </row>
    <row r="119" spans="1:9" s="97" customFormat="1" ht="32.25" customHeight="1">
      <c r="A119" s="290" t="s">
        <v>413</v>
      </c>
      <c r="B119" s="79" t="s">
        <v>378</v>
      </c>
      <c r="C119" s="60" t="s">
        <v>28</v>
      </c>
      <c r="D119" s="60" t="s">
        <v>33</v>
      </c>
      <c r="E119" s="230" t="s">
        <v>417</v>
      </c>
      <c r="F119" s="215"/>
      <c r="G119" s="291">
        <f>G120</f>
        <v>3759856.49</v>
      </c>
      <c r="H119" s="291">
        <f>H120</f>
        <v>2933159.88</v>
      </c>
      <c r="I119" s="58">
        <f t="shared" si="8"/>
        <v>78.0125488247026</v>
      </c>
    </row>
    <row r="120" spans="1:9" s="97" customFormat="1" ht="35.25" customHeight="1">
      <c r="A120" s="191" t="s">
        <v>281</v>
      </c>
      <c r="B120" s="79" t="s">
        <v>378</v>
      </c>
      <c r="C120" s="60" t="s">
        <v>28</v>
      </c>
      <c r="D120" s="60" t="s">
        <v>33</v>
      </c>
      <c r="E120" s="230" t="s">
        <v>417</v>
      </c>
      <c r="F120" s="215">
        <v>240</v>
      </c>
      <c r="G120" s="302">
        <v>3759856.49</v>
      </c>
      <c r="H120" s="184">
        <v>2933159.88</v>
      </c>
      <c r="I120" s="58">
        <f t="shared" si="8"/>
        <v>78.0125488247026</v>
      </c>
    </row>
    <row r="121" spans="1:9" s="97" customFormat="1" ht="33.75" customHeight="1">
      <c r="A121" s="290" t="s">
        <v>414</v>
      </c>
      <c r="B121" s="79" t="s">
        <v>378</v>
      </c>
      <c r="C121" s="60" t="s">
        <v>28</v>
      </c>
      <c r="D121" s="60" t="s">
        <v>33</v>
      </c>
      <c r="E121" s="230" t="s">
        <v>418</v>
      </c>
      <c r="F121" s="215"/>
      <c r="G121" s="302">
        <f>G122</f>
        <v>300000</v>
      </c>
      <c r="H121" s="302">
        <f>H122</f>
        <v>254950.2</v>
      </c>
      <c r="I121" s="58">
        <f t="shared" si="8"/>
        <v>84.9834</v>
      </c>
    </row>
    <row r="122" spans="1:9" s="97" customFormat="1" ht="33" customHeight="1">
      <c r="A122" s="191" t="s">
        <v>281</v>
      </c>
      <c r="B122" s="79" t="s">
        <v>378</v>
      </c>
      <c r="C122" s="60" t="s">
        <v>28</v>
      </c>
      <c r="D122" s="60" t="s">
        <v>33</v>
      </c>
      <c r="E122" s="230" t="s">
        <v>418</v>
      </c>
      <c r="F122" s="215">
        <v>240</v>
      </c>
      <c r="G122" s="302">
        <v>300000</v>
      </c>
      <c r="H122" s="184">
        <v>254950.2</v>
      </c>
      <c r="I122" s="58">
        <f t="shared" si="8"/>
        <v>84.9834</v>
      </c>
    </row>
    <row r="123" spans="1:9" s="97" customFormat="1" ht="23.25" customHeight="1">
      <c r="A123" s="290" t="s">
        <v>415</v>
      </c>
      <c r="B123" s="79" t="s">
        <v>378</v>
      </c>
      <c r="C123" s="60" t="s">
        <v>28</v>
      </c>
      <c r="D123" s="60" t="s">
        <v>33</v>
      </c>
      <c r="E123" s="230" t="s">
        <v>419</v>
      </c>
      <c r="F123" s="215"/>
      <c r="G123" s="302">
        <f>G124</f>
        <v>5292565.23</v>
      </c>
      <c r="H123" s="302">
        <f>H124</f>
        <v>4987492.44</v>
      </c>
      <c r="I123" s="58">
        <f t="shared" si="8"/>
        <v>94.23582371227572</v>
      </c>
    </row>
    <row r="124" spans="1:9" s="97" customFormat="1" ht="44.25" customHeight="1">
      <c r="A124" s="191" t="s">
        <v>281</v>
      </c>
      <c r="B124" s="79" t="s">
        <v>378</v>
      </c>
      <c r="C124" s="60" t="s">
        <v>28</v>
      </c>
      <c r="D124" s="60" t="s">
        <v>33</v>
      </c>
      <c r="E124" s="230" t="s">
        <v>419</v>
      </c>
      <c r="F124" s="215">
        <v>240</v>
      </c>
      <c r="G124" s="302">
        <v>5292565.23</v>
      </c>
      <c r="H124" s="184">
        <v>4987492.44</v>
      </c>
      <c r="I124" s="58">
        <f t="shared" si="8"/>
        <v>94.23582371227572</v>
      </c>
    </row>
    <row r="125" spans="1:9" ht="20.25" customHeight="1">
      <c r="A125" s="38" t="s">
        <v>52</v>
      </c>
      <c r="B125" s="77" t="s">
        <v>378</v>
      </c>
      <c r="C125" s="40" t="s">
        <v>23</v>
      </c>
      <c r="D125" s="40" t="s">
        <v>28</v>
      </c>
      <c r="E125" s="62"/>
      <c r="F125" s="62"/>
      <c r="G125" s="118">
        <f aca="true" t="shared" si="13" ref="G125:H128">G126</f>
        <v>40000</v>
      </c>
      <c r="H125" s="118">
        <f t="shared" si="13"/>
        <v>15900</v>
      </c>
      <c r="I125" s="58">
        <f t="shared" si="8"/>
        <v>39.75</v>
      </c>
    </row>
    <row r="126" spans="1:9" s="97" customFormat="1" ht="28.5" customHeight="1">
      <c r="A126" s="303" t="s">
        <v>256</v>
      </c>
      <c r="B126" s="77" t="s">
        <v>378</v>
      </c>
      <c r="C126" s="40" t="s">
        <v>23</v>
      </c>
      <c r="D126" s="40" t="s">
        <v>28</v>
      </c>
      <c r="E126" s="252" t="s">
        <v>321</v>
      </c>
      <c r="F126" s="331"/>
      <c r="G126" s="118">
        <f t="shared" si="13"/>
        <v>40000</v>
      </c>
      <c r="H126" s="118">
        <f t="shared" si="13"/>
        <v>15900</v>
      </c>
      <c r="I126" s="58">
        <f t="shared" si="8"/>
        <v>39.75</v>
      </c>
    </row>
    <row r="127" spans="1:9" s="97" customFormat="1" ht="49.5" customHeight="1">
      <c r="A127" s="305" t="s">
        <v>448</v>
      </c>
      <c r="B127" s="78" t="s">
        <v>378</v>
      </c>
      <c r="C127" s="37" t="s">
        <v>23</v>
      </c>
      <c r="D127" s="37" t="s">
        <v>28</v>
      </c>
      <c r="E127" s="247" t="s">
        <v>324</v>
      </c>
      <c r="F127" s="228"/>
      <c r="G127" s="184">
        <f t="shared" si="13"/>
        <v>40000</v>
      </c>
      <c r="H127" s="184">
        <f t="shared" si="13"/>
        <v>15900</v>
      </c>
      <c r="I127" s="58">
        <f t="shared" si="8"/>
        <v>39.75</v>
      </c>
    </row>
    <row r="128" spans="1:9" s="97" customFormat="1" ht="50.25">
      <c r="A128" s="304" t="s">
        <v>477</v>
      </c>
      <c r="B128" s="78" t="s">
        <v>378</v>
      </c>
      <c r="C128" s="37" t="s">
        <v>23</v>
      </c>
      <c r="D128" s="37" t="s">
        <v>28</v>
      </c>
      <c r="E128" s="247" t="s">
        <v>449</v>
      </c>
      <c r="F128" s="228"/>
      <c r="G128" s="184">
        <f t="shared" si="13"/>
        <v>40000</v>
      </c>
      <c r="H128" s="184">
        <f t="shared" si="13"/>
        <v>15900</v>
      </c>
      <c r="I128" s="58">
        <f t="shared" si="8"/>
        <v>39.75</v>
      </c>
    </row>
    <row r="129" spans="1:9" s="97" customFormat="1" ht="36" customHeight="1">
      <c r="A129" s="83" t="s">
        <v>281</v>
      </c>
      <c r="B129" s="78" t="s">
        <v>378</v>
      </c>
      <c r="C129" s="37" t="s">
        <v>23</v>
      </c>
      <c r="D129" s="37" t="s">
        <v>28</v>
      </c>
      <c r="E129" s="247" t="s">
        <v>449</v>
      </c>
      <c r="F129" s="228">
        <v>240</v>
      </c>
      <c r="G129" s="184">
        <v>40000</v>
      </c>
      <c r="H129" s="184">
        <v>15900</v>
      </c>
      <c r="I129" s="58">
        <f t="shared" si="8"/>
        <v>39.75</v>
      </c>
    </row>
    <row r="130" spans="1:9" ht="21" customHeight="1">
      <c r="A130" s="38" t="s">
        <v>253</v>
      </c>
      <c r="B130" s="74" t="s">
        <v>378</v>
      </c>
      <c r="C130" s="40" t="s">
        <v>26</v>
      </c>
      <c r="D130" s="40"/>
      <c r="E130" s="40"/>
      <c r="F130" s="40"/>
      <c r="G130" s="93">
        <f>G131+G141</f>
        <v>9109359.99</v>
      </c>
      <c r="H130" s="93">
        <f>H131+H141</f>
        <v>8426109.74</v>
      </c>
      <c r="I130" s="63">
        <f aca="true" t="shared" si="14" ref="I130:I138">H130*100/G130</f>
        <v>92.49947031679444</v>
      </c>
    </row>
    <row r="131" spans="1:9" ht="21" customHeight="1">
      <c r="A131" s="38" t="s">
        <v>3</v>
      </c>
      <c r="B131" s="72" t="s">
        <v>378</v>
      </c>
      <c r="C131" s="52" t="s">
        <v>26</v>
      </c>
      <c r="D131" s="52" t="s">
        <v>24</v>
      </c>
      <c r="E131" s="53"/>
      <c r="F131" s="53"/>
      <c r="G131" s="318">
        <f aca="true" t="shared" si="15" ref="G131:H133">G132</f>
        <v>6344359.99</v>
      </c>
      <c r="H131" s="318">
        <f t="shared" si="15"/>
        <v>5764957.17</v>
      </c>
      <c r="I131" s="63">
        <f t="shared" si="14"/>
        <v>90.86743468351013</v>
      </c>
    </row>
    <row r="132" spans="1:9" s="97" customFormat="1" ht="19.5" customHeight="1">
      <c r="A132" s="251" t="s">
        <v>488</v>
      </c>
      <c r="B132" s="77" t="s">
        <v>378</v>
      </c>
      <c r="C132" s="52" t="s">
        <v>26</v>
      </c>
      <c r="D132" s="52" t="s">
        <v>24</v>
      </c>
      <c r="E132" s="276" t="s">
        <v>408</v>
      </c>
      <c r="F132" s="214"/>
      <c r="G132" s="93">
        <f t="shared" si="15"/>
        <v>6344359.99</v>
      </c>
      <c r="H132" s="93">
        <f t="shared" si="15"/>
        <v>5764957.17</v>
      </c>
      <c r="I132" s="63">
        <f t="shared" si="14"/>
        <v>90.86743468351013</v>
      </c>
    </row>
    <row r="133" spans="1:9" s="223" customFormat="1" ht="37.5" customHeight="1">
      <c r="A133" s="244" t="s">
        <v>384</v>
      </c>
      <c r="B133" s="77" t="s">
        <v>378</v>
      </c>
      <c r="C133" s="52" t="s">
        <v>26</v>
      </c>
      <c r="D133" s="52" t="s">
        <v>24</v>
      </c>
      <c r="E133" s="62" t="s">
        <v>420</v>
      </c>
      <c r="F133" s="231"/>
      <c r="G133" s="93">
        <f t="shared" si="15"/>
        <v>6344359.99</v>
      </c>
      <c r="H133" s="93">
        <f t="shared" si="15"/>
        <v>5764957.17</v>
      </c>
      <c r="I133" s="63">
        <f t="shared" si="14"/>
        <v>90.86743468351013</v>
      </c>
    </row>
    <row r="134" spans="1:9" s="97" customFormat="1" ht="48.75" customHeight="1">
      <c r="A134" s="82" t="s">
        <v>385</v>
      </c>
      <c r="B134" s="78" t="s">
        <v>378</v>
      </c>
      <c r="C134" s="88" t="s">
        <v>26</v>
      </c>
      <c r="D134" s="88" t="s">
        <v>24</v>
      </c>
      <c r="E134" s="45" t="s">
        <v>427</v>
      </c>
      <c r="F134" s="214"/>
      <c r="G134" s="302">
        <f>G135+G139</f>
        <v>6344359.99</v>
      </c>
      <c r="H134" s="302">
        <f>H135+H139</f>
        <v>5764957.17</v>
      </c>
      <c r="I134" s="58">
        <f t="shared" si="14"/>
        <v>90.86743468351013</v>
      </c>
    </row>
    <row r="135" spans="1:9" s="97" customFormat="1" ht="21" customHeight="1">
      <c r="A135" s="317" t="s">
        <v>286</v>
      </c>
      <c r="B135" s="78" t="s">
        <v>378</v>
      </c>
      <c r="C135" s="36" t="s">
        <v>26</v>
      </c>
      <c r="D135" s="36" t="s">
        <v>24</v>
      </c>
      <c r="E135" s="45" t="s">
        <v>421</v>
      </c>
      <c r="F135" s="214"/>
      <c r="G135" s="184">
        <f>G136+G137+G138</f>
        <v>6194359.99</v>
      </c>
      <c r="H135" s="184">
        <f>H136+H137+H138</f>
        <v>5650630.11</v>
      </c>
      <c r="I135" s="58">
        <f t="shared" si="14"/>
        <v>91.22217822538919</v>
      </c>
    </row>
    <row r="136" spans="1:9" s="97" customFormat="1" ht="34.5" customHeight="1">
      <c r="A136" s="315" t="s">
        <v>479</v>
      </c>
      <c r="B136" s="94" t="s">
        <v>378</v>
      </c>
      <c r="C136" s="88" t="s">
        <v>26</v>
      </c>
      <c r="D136" s="88" t="s">
        <v>24</v>
      </c>
      <c r="E136" s="45" t="s">
        <v>421</v>
      </c>
      <c r="F136" s="214">
        <v>110</v>
      </c>
      <c r="G136" s="302">
        <v>4296062</v>
      </c>
      <c r="H136" s="184">
        <v>4276347.45</v>
      </c>
      <c r="I136" s="58">
        <f t="shared" si="14"/>
        <v>99.54110182767381</v>
      </c>
    </row>
    <row r="137" spans="1:9" s="97" customFormat="1" ht="35.25" customHeight="1">
      <c r="A137" s="209" t="s">
        <v>281</v>
      </c>
      <c r="B137" s="94" t="s">
        <v>378</v>
      </c>
      <c r="C137" s="88" t="s">
        <v>26</v>
      </c>
      <c r="D137" s="88" t="s">
        <v>24</v>
      </c>
      <c r="E137" s="45" t="s">
        <v>421</v>
      </c>
      <c r="F137" s="214">
        <v>240</v>
      </c>
      <c r="G137" s="302">
        <v>1868297.99</v>
      </c>
      <c r="H137" s="184">
        <v>1367782.66</v>
      </c>
      <c r="I137" s="58">
        <f t="shared" si="14"/>
        <v>73.21009107331963</v>
      </c>
    </row>
    <row r="138" spans="1:9" s="97" customFormat="1" ht="32.25" customHeight="1">
      <c r="A138" s="57" t="s">
        <v>283</v>
      </c>
      <c r="B138" s="94" t="s">
        <v>378</v>
      </c>
      <c r="C138" s="88" t="s">
        <v>26</v>
      </c>
      <c r="D138" s="88" t="s">
        <v>24</v>
      </c>
      <c r="E138" s="45" t="s">
        <v>421</v>
      </c>
      <c r="F138" s="214">
        <v>850</v>
      </c>
      <c r="G138" s="184">
        <v>30000</v>
      </c>
      <c r="H138" s="184">
        <v>6500</v>
      </c>
      <c r="I138" s="58">
        <f t="shared" si="14"/>
        <v>21.666666666666668</v>
      </c>
    </row>
    <row r="139" spans="1:9" s="97" customFormat="1" ht="33.75" customHeight="1">
      <c r="A139" s="295" t="s">
        <v>437</v>
      </c>
      <c r="B139" s="76" t="s">
        <v>378</v>
      </c>
      <c r="C139" s="52" t="s">
        <v>26</v>
      </c>
      <c r="D139" s="52" t="s">
        <v>24</v>
      </c>
      <c r="E139" s="62" t="s">
        <v>436</v>
      </c>
      <c r="F139" s="277"/>
      <c r="G139" s="90">
        <f>G140</f>
        <v>150000</v>
      </c>
      <c r="H139" s="90">
        <f>H140</f>
        <v>114327.06</v>
      </c>
      <c r="I139" s="63">
        <f aca="true" t="shared" si="16" ref="I139:I156">H139*100/G139</f>
        <v>76.21804</v>
      </c>
    </row>
    <row r="140" spans="1:9" s="97" customFormat="1" ht="33.75" customHeight="1">
      <c r="A140" s="209" t="s">
        <v>281</v>
      </c>
      <c r="B140" s="94" t="s">
        <v>378</v>
      </c>
      <c r="C140" s="88" t="s">
        <v>26</v>
      </c>
      <c r="D140" s="88" t="s">
        <v>24</v>
      </c>
      <c r="E140" s="45" t="s">
        <v>436</v>
      </c>
      <c r="F140" s="214">
        <v>240</v>
      </c>
      <c r="G140" s="313">
        <v>150000</v>
      </c>
      <c r="H140" s="89">
        <v>114327.06</v>
      </c>
      <c r="I140" s="58">
        <f t="shared" si="16"/>
        <v>76.21804</v>
      </c>
    </row>
    <row r="141" spans="1:9" ht="36" customHeight="1">
      <c r="A141" s="38" t="s">
        <v>171</v>
      </c>
      <c r="B141" s="80" t="s">
        <v>378</v>
      </c>
      <c r="C141" s="40" t="s">
        <v>26</v>
      </c>
      <c r="D141" s="40" t="s">
        <v>27</v>
      </c>
      <c r="E141" s="62"/>
      <c r="F141" s="40"/>
      <c r="G141" s="118">
        <f aca="true" t="shared" si="17" ref="G141:H144">G142</f>
        <v>2765000</v>
      </c>
      <c r="H141" s="118">
        <f t="shared" si="17"/>
        <v>2661152.5700000003</v>
      </c>
      <c r="I141" s="63">
        <f t="shared" si="16"/>
        <v>96.24421591320073</v>
      </c>
    </row>
    <row r="142" spans="1:9" s="97" customFormat="1" ht="21" customHeight="1">
      <c r="A142" s="251" t="s">
        <v>488</v>
      </c>
      <c r="B142" s="77" t="s">
        <v>378</v>
      </c>
      <c r="C142" s="52" t="s">
        <v>26</v>
      </c>
      <c r="D142" s="52" t="s">
        <v>27</v>
      </c>
      <c r="E142" s="276" t="s">
        <v>408</v>
      </c>
      <c r="F142" s="214"/>
      <c r="G142" s="118">
        <f t="shared" si="17"/>
        <v>2765000</v>
      </c>
      <c r="H142" s="118">
        <f t="shared" si="17"/>
        <v>2661152.5700000003</v>
      </c>
      <c r="I142" s="63">
        <f t="shared" si="16"/>
        <v>96.24421591320073</v>
      </c>
    </row>
    <row r="143" spans="1:9" s="223" customFormat="1" ht="33" customHeight="1">
      <c r="A143" s="245" t="s">
        <v>384</v>
      </c>
      <c r="B143" s="76" t="s">
        <v>378</v>
      </c>
      <c r="C143" s="52" t="s">
        <v>26</v>
      </c>
      <c r="D143" s="52" t="s">
        <v>27</v>
      </c>
      <c r="E143" s="62" t="s">
        <v>420</v>
      </c>
      <c r="F143" s="231"/>
      <c r="G143" s="118">
        <f t="shared" si="17"/>
        <v>2765000</v>
      </c>
      <c r="H143" s="118">
        <f t="shared" si="17"/>
        <v>2661152.5700000003</v>
      </c>
      <c r="I143" s="63">
        <f t="shared" si="16"/>
        <v>96.24421591320073</v>
      </c>
    </row>
    <row r="144" spans="1:9" s="224" customFormat="1" ht="38.25" customHeight="1">
      <c r="A144" s="271" t="s">
        <v>441</v>
      </c>
      <c r="B144" s="94" t="s">
        <v>378</v>
      </c>
      <c r="C144" s="36" t="s">
        <v>26</v>
      </c>
      <c r="D144" s="36" t="s">
        <v>27</v>
      </c>
      <c r="E144" s="45" t="s">
        <v>439</v>
      </c>
      <c r="F144" s="214"/>
      <c r="G144" s="184">
        <f t="shared" si="17"/>
        <v>2765000</v>
      </c>
      <c r="H144" s="184">
        <f t="shared" si="17"/>
        <v>2661152.5700000003</v>
      </c>
      <c r="I144" s="58">
        <f t="shared" si="16"/>
        <v>96.24421591320073</v>
      </c>
    </row>
    <row r="145" spans="1:9" s="224" customFormat="1" ht="35.25" customHeight="1">
      <c r="A145" s="83" t="s">
        <v>278</v>
      </c>
      <c r="B145" s="94" t="s">
        <v>378</v>
      </c>
      <c r="C145" s="36" t="s">
        <v>26</v>
      </c>
      <c r="D145" s="36" t="s">
        <v>27</v>
      </c>
      <c r="E145" s="45" t="s">
        <v>422</v>
      </c>
      <c r="F145" s="214"/>
      <c r="G145" s="184">
        <f>G146+G147+G148</f>
        <v>2765000</v>
      </c>
      <c r="H145" s="184">
        <f>H146+H147+H148</f>
        <v>2661152.5700000003</v>
      </c>
      <c r="I145" s="58">
        <f t="shared" si="16"/>
        <v>96.24421591320073</v>
      </c>
    </row>
    <row r="146" spans="1:9" s="97" customFormat="1" ht="54.75" customHeight="1">
      <c r="A146" s="316" t="s">
        <v>478</v>
      </c>
      <c r="B146" s="87" t="s">
        <v>378</v>
      </c>
      <c r="C146" s="36" t="s">
        <v>26</v>
      </c>
      <c r="D146" s="36" t="s">
        <v>27</v>
      </c>
      <c r="E146" s="45" t="s">
        <v>422</v>
      </c>
      <c r="F146" s="214">
        <v>120</v>
      </c>
      <c r="G146" s="302">
        <v>2500000</v>
      </c>
      <c r="H146" s="184">
        <v>2469117.87</v>
      </c>
      <c r="I146" s="58">
        <f t="shared" si="16"/>
        <v>98.7647148</v>
      </c>
    </row>
    <row r="147" spans="1:9" s="97" customFormat="1" ht="49.5" customHeight="1">
      <c r="A147" s="83" t="s">
        <v>281</v>
      </c>
      <c r="B147" s="87" t="s">
        <v>378</v>
      </c>
      <c r="C147" s="36" t="s">
        <v>26</v>
      </c>
      <c r="D147" s="36" t="s">
        <v>27</v>
      </c>
      <c r="E147" s="45" t="s">
        <v>422</v>
      </c>
      <c r="F147" s="214">
        <v>240</v>
      </c>
      <c r="G147" s="302">
        <v>260000</v>
      </c>
      <c r="H147" s="184">
        <v>192034.7</v>
      </c>
      <c r="I147" s="58">
        <f t="shared" si="16"/>
        <v>73.8595</v>
      </c>
    </row>
    <row r="148" spans="1:9" s="97" customFormat="1" ht="21.75" customHeight="1">
      <c r="A148" s="83" t="s">
        <v>283</v>
      </c>
      <c r="B148" s="87" t="s">
        <v>378</v>
      </c>
      <c r="C148" s="88" t="s">
        <v>26</v>
      </c>
      <c r="D148" s="88" t="s">
        <v>27</v>
      </c>
      <c r="E148" s="45" t="s">
        <v>422</v>
      </c>
      <c r="F148" s="214">
        <v>850</v>
      </c>
      <c r="G148" s="184">
        <v>5000</v>
      </c>
      <c r="H148" s="184">
        <v>0</v>
      </c>
      <c r="I148" s="58">
        <f t="shared" si="16"/>
        <v>0</v>
      </c>
    </row>
    <row r="149" spans="1:9" ht="16.5">
      <c r="A149" s="38" t="s">
        <v>60</v>
      </c>
      <c r="B149" s="74" t="s">
        <v>378</v>
      </c>
      <c r="C149" s="39" t="s">
        <v>31</v>
      </c>
      <c r="D149" s="40"/>
      <c r="E149" s="62"/>
      <c r="F149" s="62"/>
      <c r="G149" s="185">
        <f>G150+G155</f>
        <v>956100</v>
      </c>
      <c r="H149" s="185">
        <f>H150+H155</f>
        <v>936077.33</v>
      </c>
      <c r="I149" s="63">
        <f t="shared" si="16"/>
        <v>97.90579751072063</v>
      </c>
    </row>
    <row r="150" spans="1:9" ht="16.5">
      <c r="A150" s="38" t="s">
        <v>106</v>
      </c>
      <c r="B150" s="74" t="s">
        <v>378</v>
      </c>
      <c r="C150" s="39" t="s">
        <v>31</v>
      </c>
      <c r="D150" s="40" t="s">
        <v>24</v>
      </c>
      <c r="E150" s="62"/>
      <c r="F150" s="62"/>
      <c r="G150" s="185">
        <f aca="true" t="shared" si="18" ref="G150:H153">G151</f>
        <v>909100</v>
      </c>
      <c r="H150" s="185">
        <f t="shared" si="18"/>
        <v>909077.33</v>
      </c>
      <c r="I150" s="63">
        <f t="shared" si="16"/>
        <v>99.99750632493675</v>
      </c>
    </row>
    <row r="151" spans="1:9" ht="49.5" customHeight="1">
      <c r="A151" s="38" t="s">
        <v>489</v>
      </c>
      <c r="B151" s="74" t="s">
        <v>378</v>
      </c>
      <c r="C151" s="39" t="s">
        <v>31</v>
      </c>
      <c r="D151" s="40" t="s">
        <v>24</v>
      </c>
      <c r="E151" s="62" t="s">
        <v>411</v>
      </c>
      <c r="F151" s="62"/>
      <c r="G151" s="185">
        <f t="shared" si="18"/>
        <v>909100</v>
      </c>
      <c r="H151" s="185">
        <f t="shared" si="18"/>
        <v>909077.33</v>
      </c>
      <c r="I151" s="63">
        <f t="shared" si="16"/>
        <v>99.99750632493675</v>
      </c>
    </row>
    <row r="152" spans="1:9" ht="36" customHeight="1">
      <c r="A152" s="83" t="s">
        <v>337</v>
      </c>
      <c r="B152" s="74" t="s">
        <v>378</v>
      </c>
      <c r="C152" s="39" t="s">
        <v>31</v>
      </c>
      <c r="D152" s="40" t="s">
        <v>24</v>
      </c>
      <c r="E152" s="62" t="s">
        <v>426</v>
      </c>
      <c r="F152" s="45"/>
      <c r="G152" s="443">
        <f t="shared" si="18"/>
        <v>909100</v>
      </c>
      <c r="H152" s="443">
        <f t="shared" si="18"/>
        <v>909077.33</v>
      </c>
      <c r="I152" s="58">
        <f t="shared" si="16"/>
        <v>99.99750632493675</v>
      </c>
    </row>
    <row r="153" spans="1:9" ht="21.75" customHeight="1">
      <c r="A153" s="83" t="s">
        <v>338</v>
      </c>
      <c r="B153" s="75" t="s">
        <v>378</v>
      </c>
      <c r="C153" s="36" t="s">
        <v>31</v>
      </c>
      <c r="D153" s="37" t="s">
        <v>24</v>
      </c>
      <c r="E153" s="45" t="s">
        <v>423</v>
      </c>
      <c r="F153" s="45"/>
      <c r="G153" s="443">
        <f t="shared" si="18"/>
        <v>909100</v>
      </c>
      <c r="H153" s="443">
        <f t="shared" si="18"/>
        <v>909077.33</v>
      </c>
      <c r="I153" s="58">
        <f t="shared" si="16"/>
        <v>99.99750632493675</v>
      </c>
    </row>
    <row r="154" spans="1:9" ht="36" customHeight="1">
      <c r="A154" s="83" t="s">
        <v>481</v>
      </c>
      <c r="B154" s="75" t="s">
        <v>378</v>
      </c>
      <c r="C154" s="36" t="s">
        <v>31</v>
      </c>
      <c r="D154" s="37" t="s">
        <v>24</v>
      </c>
      <c r="E154" s="45" t="s">
        <v>423</v>
      </c>
      <c r="F154" s="45">
        <v>310</v>
      </c>
      <c r="G154" s="345">
        <v>909100</v>
      </c>
      <c r="H154" s="443">
        <v>909077.33</v>
      </c>
      <c r="I154" s="58">
        <f t="shared" si="16"/>
        <v>99.99750632493675</v>
      </c>
    </row>
    <row r="155" spans="1:9" ht="21.75" customHeight="1">
      <c r="A155" s="85" t="s">
        <v>165</v>
      </c>
      <c r="B155" s="309" t="s">
        <v>378</v>
      </c>
      <c r="C155" s="91" t="s">
        <v>31</v>
      </c>
      <c r="D155" s="91" t="s">
        <v>33</v>
      </c>
      <c r="E155" s="91"/>
      <c r="F155" s="91"/>
      <c r="G155" s="93">
        <f aca="true" t="shared" si="19" ref="G155:H158">G156</f>
        <v>47000</v>
      </c>
      <c r="H155" s="93">
        <f t="shared" si="19"/>
        <v>27000</v>
      </c>
      <c r="I155" s="63">
        <f t="shared" si="16"/>
        <v>57.4468085106383</v>
      </c>
    </row>
    <row r="156" spans="1:9" s="97" customFormat="1" ht="51.75" customHeight="1">
      <c r="A156" s="85" t="s">
        <v>489</v>
      </c>
      <c r="B156" s="309" t="s">
        <v>378</v>
      </c>
      <c r="C156" s="91" t="s">
        <v>31</v>
      </c>
      <c r="D156" s="91" t="s">
        <v>33</v>
      </c>
      <c r="E156" s="323" t="s">
        <v>411</v>
      </c>
      <c r="F156" s="311"/>
      <c r="G156" s="93">
        <f>G157</f>
        <v>47000</v>
      </c>
      <c r="H156" s="93">
        <f>H157</f>
        <v>27000</v>
      </c>
      <c r="I156" s="63">
        <f t="shared" si="16"/>
        <v>57.4468085106383</v>
      </c>
    </row>
    <row r="157" spans="1:9" s="97" customFormat="1" ht="55.5" customHeight="1">
      <c r="A157" s="240" t="s">
        <v>337</v>
      </c>
      <c r="B157" s="309" t="s">
        <v>378</v>
      </c>
      <c r="C157" s="91" t="s">
        <v>31</v>
      </c>
      <c r="D157" s="91" t="s">
        <v>33</v>
      </c>
      <c r="E157" s="91" t="s">
        <v>426</v>
      </c>
      <c r="F157" s="324"/>
      <c r="G157" s="93">
        <f>G158+G160</f>
        <v>47000</v>
      </c>
      <c r="H157" s="93">
        <f>H158+H160</f>
        <v>27000</v>
      </c>
      <c r="I157" s="63">
        <f aca="true" t="shared" si="20" ref="I157:I167">H157*100/G157</f>
        <v>57.4468085106383</v>
      </c>
    </row>
    <row r="158" spans="1:9" s="97" customFormat="1" ht="96" customHeight="1">
      <c r="A158" s="82" t="s">
        <v>451</v>
      </c>
      <c r="B158" s="320" t="s">
        <v>378</v>
      </c>
      <c r="C158" s="301" t="s">
        <v>31</v>
      </c>
      <c r="D158" s="301" t="s">
        <v>33</v>
      </c>
      <c r="E158" s="301" t="s">
        <v>447</v>
      </c>
      <c r="F158" s="311"/>
      <c r="G158" s="302">
        <f t="shared" si="19"/>
        <v>17000</v>
      </c>
      <c r="H158" s="302">
        <f t="shared" si="19"/>
        <v>17000</v>
      </c>
      <c r="I158" s="58">
        <f t="shared" si="20"/>
        <v>100</v>
      </c>
    </row>
    <row r="159" spans="1:9" s="97" customFormat="1" ht="60.75" customHeight="1">
      <c r="A159" s="82" t="s">
        <v>483</v>
      </c>
      <c r="B159" s="320" t="s">
        <v>378</v>
      </c>
      <c r="C159" s="301" t="s">
        <v>31</v>
      </c>
      <c r="D159" s="301" t="s">
        <v>33</v>
      </c>
      <c r="E159" s="301" t="s">
        <v>447</v>
      </c>
      <c r="F159" s="311">
        <v>110</v>
      </c>
      <c r="G159" s="302">
        <v>17000</v>
      </c>
      <c r="H159" s="184">
        <v>17000</v>
      </c>
      <c r="I159" s="58">
        <f t="shared" si="20"/>
        <v>100</v>
      </c>
    </row>
    <row r="160" spans="1:9" s="97" customFormat="1" ht="36.75" customHeight="1">
      <c r="A160" s="274" t="s">
        <v>291</v>
      </c>
      <c r="B160" s="320" t="s">
        <v>378</v>
      </c>
      <c r="C160" s="301" t="s">
        <v>31</v>
      </c>
      <c r="D160" s="301" t="s">
        <v>33</v>
      </c>
      <c r="E160" s="301" t="s">
        <v>424</v>
      </c>
      <c r="F160" s="311"/>
      <c r="G160" s="302">
        <f>G161</f>
        <v>30000</v>
      </c>
      <c r="H160" s="184">
        <f>H161</f>
        <v>10000</v>
      </c>
      <c r="I160" s="58">
        <f t="shared" si="20"/>
        <v>33.333333333333336</v>
      </c>
    </row>
    <row r="161" spans="1:9" s="97" customFormat="1" ht="50.25" customHeight="1">
      <c r="A161" s="274" t="s">
        <v>482</v>
      </c>
      <c r="B161" s="320" t="s">
        <v>378</v>
      </c>
      <c r="C161" s="301" t="s">
        <v>31</v>
      </c>
      <c r="D161" s="301" t="s">
        <v>33</v>
      </c>
      <c r="E161" s="301" t="s">
        <v>424</v>
      </c>
      <c r="F161" s="311">
        <v>320</v>
      </c>
      <c r="G161" s="302">
        <v>30000</v>
      </c>
      <c r="H161" s="184">
        <v>10000</v>
      </c>
      <c r="I161" s="58">
        <f t="shared" si="20"/>
        <v>33.333333333333336</v>
      </c>
    </row>
    <row r="162" spans="1:9" ht="20.25" customHeight="1">
      <c r="A162" s="84" t="s">
        <v>44</v>
      </c>
      <c r="B162" s="74" t="s">
        <v>378</v>
      </c>
      <c r="C162" s="40" t="s">
        <v>32</v>
      </c>
      <c r="D162" s="40"/>
      <c r="E162" s="40"/>
      <c r="F162" s="62"/>
      <c r="G162" s="118">
        <f aca="true" t="shared" si="21" ref="G162:H166">G163</f>
        <v>120000</v>
      </c>
      <c r="H162" s="118">
        <f t="shared" si="21"/>
        <v>112073.66</v>
      </c>
      <c r="I162" s="63">
        <f t="shared" si="20"/>
        <v>93.39471666666667</v>
      </c>
    </row>
    <row r="163" spans="1:9" ht="18.75" customHeight="1">
      <c r="A163" s="85" t="s">
        <v>176</v>
      </c>
      <c r="B163" s="86" t="s">
        <v>378</v>
      </c>
      <c r="C163" s="40" t="s">
        <v>32</v>
      </c>
      <c r="D163" s="39" t="s">
        <v>24</v>
      </c>
      <c r="E163" s="40"/>
      <c r="F163" s="62"/>
      <c r="G163" s="63">
        <f t="shared" si="21"/>
        <v>120000</v>
      </c>
      <c r="H163" s="63">
        <f t="shared" si="21"/>
        <v>112073.66</v>
      </c>
      <c r="I163" s="63">
        <f t="shared" si="20"/>
        <v>93.39471666666667</v>
      </c>
    </row>
    <row r="164" spans="1:9" s="223" customFormat="1" ht="36.75" customHeight="1">
      <c r="A164" s="85" t="s">
        <v>490</v>
      </c>
      <c r="B164" s="86" t="s">
        <v>378</v>
      </c>
      <c r="C164" s="40" t="s">
        <v>32</v>
      </c>
      <c r="D164" s="39" t="s">
        <v>24</v>
      </c>
      <c r="E164" s="227" t="s">
        <v>409</v>
      </c>
      <c r="F164" s="231"/>
      <c r="G164" s="118">
        <f t="shared" si="21"/>
        <v>120000</v>
      </c>
      <c r="H164" s="118">
        <f t="shared" si="21"/>
        <v>112073.66</v>
      </c>
      <c r="I164" s="63">
        <f t="shared" si="20"/>
        <v>93.39471666666667</v>
      </c>
    </row>
    <row r="165" spans="1:9" s="97" customFormat="1" ht="35.25" customHeight="1">
      <c r="A165" s="83" t="s">
        <v>336</v>
      </c>
      <c r="B165" s="233" t="s">
        <v>378</v>
      </c>
      <c r="C165" s="37" t="s">
        <v>32</v>
      </c>
      <c r="D165" s="36" t="s">
        <v>24</v>
      </c>
      <c r="E165" s="37" t="s">
        <v>410</v>
      </c>
      <c r="F165" s="214"/>
      <c r="G165" s="184">
        <f t="shared" si="21"/>
        <v>120000</v>
      </c>
      <c r="H165" s="184">
        <f t="shared" si="21"/>
        <v>112073.66</v>
      </c>
      <c r="I165" s="58">
        <f t="shared" si="20"/>
        <v>93.39471666666667</v>
      </c>
    </row>
    <row r="166" spans="1:9" s="97" customFormat="1" ht="37.5" customHeight="1">
      <c r="A166" s="83" t="s">
        <v>294</v>
      </c>
      <c r="B166" s="233" t="s">
        <v>378</v>
      </c>
      <c r="C166" s="37" t="s">
        <v>32</v>
      </c>
      <c r="D166" s="36" t="s">
        <v>24</v>
      </c>
      <c r="E166" s="37" t="s">
        <v>425</v>
      </c>
      <c r="F166" s="214"/>
      <c r="G166" s="184">
        <f t="shared" si="21"/>
        <v>120000</v>
      </c>
      <c r="H166" s="184">
        <f t="shared" si="21"/>
        <v>112073.66</v>
      </c>
      <c r="I166" s="58">
        <f t="shared" si="20"/>
        <v>93.39471666666667</v>
      </c>
    </row>
    <row r="167" spans="1:9" s="97" customFormat="1" ht="63.75" customHeight="1" thickBot="1">
      <c r="A167" s="83" t="s">
        <v>281</v>
      </c>
      <c r="B167" s="233" t="s">
        <v>378</v>
      </c>
      <c r="C167" s="37" t="s">
        <v>32</v>
      </c>
      <c r="D167" s="36" t="s">
        <v>24</v>
      </c>
      <c r="E167" s="37" t="s">
        <v>425</v>
      </c>
      <c r="F167" s="214">
        <v>240</v>
      </c>
      <c r="G167" s="184">
        <v>120000</v>
      </c>
      <c r="H167" s="184">
        <v>112073.66</v>
      </c>
      <c r="I167" s="54">
        <f t="shared" si="20"/>
        <v>93.39471666666667</v>
      </c>
    </row>
    <row r="168" spans="1:9" ht="29.25" customHeight="1" thickBot="1">
      <c r="A168" s="70" t="s">
        <v>22</v>
      </c>
      <c r="B168" s="153"/>
      <c r="C168" s="180"/>
      <c r="D168" s="180"/>
      <c r="E168" s="180"/>
      <c r="F168" s="180"/>
      <c r="G168" s="71">
        <f>G12+G36+G42+G60+G92+G125+G130+G149+G162</f>
        <v>109693575.94000001</v>
      </c>
      <c r="H168" s="71">
        <f>H12+H36+H42+H60+H92+H125+H130+H149+H162</f>
        <v>102914435.43999998</v>
      </c>
      <c r="I168" s="405">
        <f>H168*100/G168</f>
        <v>93.81992934234538</v>
      </c>
    </row>
    <row r="169" spans="1:2" ht="18.75" customHeight="1">
      <c r="A169" s="196" t="s">
        <v>548</v>
      </c>
      <c r="B169" s="14"/>
    </row>
    <row r="170" spans="1:11" ht="15" customHeight="1">
      <c r="A170" s="97"/>
      <c r="J170" s="16"/>
      <c r="K170" s="16"/>
    </row>
    <row r="171" spans="5:9" ht="18" customHeight="1">
      <c r="E171" s="468"/>
      <c r="F171" s="468"/>
      <c r="G171" s="469"/>
      <c r="H171" s="269"/>
      <c r="I171" s="269"/>
    </row>
    <row r="172" spans="7:9" ht="19.5" customHeight="1">
      <c r="G172" s="268"/>
      <c r="H172" s="269"/>
      <c r="I172" s="269"/>
    </row>
    <row r="173" ht="14.25" customHeight="1">
      <c r="J173" s="16"/>
    </row>
    <row r="174" ht="18" customHeight="1"/>
    <row r="175" ht="19.5" customHeight="1"/>
    <row r="176" ht="18" customHeight="1"/>
    <row r="177" ht="33" customHeight="1"/>
    <row r="179" ht="27" customHeight="1"/>
  </sheetData>
  <sheetProtection/>
  <mergeCells count="9">
    <mergeCell ref="A6:I6"/>
    <mergeCell ref="A7:I7"/>
    <mergeCell ref="A8:I8"/>
    <mergeCell ref="E171:G171"/>
    <mergeCell ref="B1:I1"/>
    <mergeCell ref="B2:I2"/>
    <mergeCell ref="B3:I3"/>
    <mergeCell ref="B4:I4"/>
    <mergeCell ref="B5:I5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70" zoomScaleNormal="90" zoomScaleSheetLayoutView="70" zoomScalePageLayoutView="0" workbookViewId="0" topLeftCell="A1">
      <selection activeCell="B4" sqref="B4:I4"/>
    </sheetView>
  </sheetViews>
  <sheetFormatPr defaultColWidth="9.00390625" defaultRowHeight="12.75"/>
  <cols>
    <col min="1" max="1" width="78.625" style="196" customWidth="1"/>
    <col min="2" max="2" width="16.875" style="7" customWidth="1"/>
    <col min="3" max="3" width="17.875" style="7" customWidth="1"/>
    <col min="4" max="4" width="18.25390625" style="19" customWidth="1"/>
    <col min="5" max="5" width="17.375" style="19" customWidth="1"/>
    <col min="6" max="6" width="21.125" style="19" customWidth="1"/>
    <col min="7" max="7" width="0.37109375" style="0" customWidth="1"/>
    <col min="8" max="8" width="10.00390625" style="0" customWidth="1"/>
    <col min="9" max="9" width="9.875" style="0" customWidth="1"/>
  </cols>
  <sheetData>
    <row r="1" spans="2:14" ht="16.5" customHeight="1">
      <c r="B1" s="473" t="s">
        <v>613</v>
      </c>
      <c r="C1" s="474"/>
      <c r="D1" s="474"/>
      <c r="E1" s="474"/>
      <c r="F1" s="474"/>
      <c r="G1" s="474"/>
      <c r="H1" s="474"/>
      <c r="I1" s="474"/>
      <c r="J1" s="475"/>
      <c r="K1" s="475"/>
      <c r="L1" s="475"/>
      <c r="M1" s="475"/>
      <c r="N1" s="475"/>
    </row>
    <row r="2" spans="2:14" ht="24.75" customHeight="1">
      <c r="B2" s="476" t="s">
        <v>612</v>
      </c>
      <c r="C2" s="477"/>
      <c r="D2" s="477"/>
      <c r="E2" s="477"/>
      <c r="F2" s="477"/>
      <c r="G2" s="477"/>
      <c r="H2" s="477"/>
      <c r="I2" s="471"/>
      <c r="J2" s="471"/>
      <c r="K2" s="471"/>
      <c r="L2" s="471"/>
      <c r="M2" s="471"/>
      <c r="N2" s="471"/>
    </row>
    <row r="3" spans="2:14" ht="27" customHeight="1">
      <c r="B3" s="470" t="s">
        <v>616</v>
      </c>
      <c r="C3" s="478"/>
      <c r="D3" s="478"/>
      <c r="E3" s="478"/>
      <c r="F3" s="478"/>
      <c r="G3" s="478"/>
      <c r="H3" s="478"/>
      <c r="I3" s="478"/>
      <c r="J3" s="471"/>
      <c r="K3" s="471"/>
      <c r="L3" s="471"/>
      <c r="M3" s="471"/>
      <c r="N3" s="471"/>
    </row>
    <row r="4" spans="2:9" ht="20.25" customHeight="1">
      <c r="B4" s="470" t="s">
        <v>615</v>
      </c>
      <c r="C4" s="471"/>
      <c r="D4" s="471"/>
      <c r="E4" s="471"/>
      <c r="F4" s="471"/>
      <c r="G4" s="471"/>
      <c r="H4" s="471"/>
      <c r="I4" s="471"/>
    </row>
    <row r="5" spans="2:14" ht="16.5" customHeight="1">
      <c r="B5" s="479" t="s">
        <v>632</v>
      </c>
      <c r="C5" s="480"/>
      <c r="D5" s="480"/>
      <c r="E5" s="480"/>
      <c r="F5" s="480"/>
      <c r="G5" s="480"/>
      <c r="H5" s="480"/>
      <c r="I5" s="480"/>
      <c r="J5" s="481"/>
      <c r="K5" s="481"/>
      <c r="L5" s="481"/>
      <c r="M5" s="481"/>
      <c r="N5" s="481"/>
    </row>
    <row r="6" spans="2:7" ht="23.25" customHeight="1">
      <c r="B6" s="12"/>
      <c r="C6" s="12"/>
      <c r="D6" s="12"/>
      <c r="E6" s="12"/>
      <c r="F6" s="293"/>
      <c r="G6" s="293"/>
    </row>
    <row r="7" spans="1:6" ht="49.5" customHeight="1">
      <c r="A7" s="472" t="s">
        <v>609</v>
      </c>
      <c r="B7" s="472"/>
      <c r="C7" s="472"/>
      <c r="D7" s="472"/>
      <c r="E7"/>
      <c r="F7"/>
    </row>
    <row r="8" spans="1:6" ht="16.5">
      <c r="A8" s="466" t="s">
        <v>46</v>
      </c>
      <c r="B8" s="466"/>
      <c r="C8" s="466"/>
      <c r="D8" s="466"/>
      <c r="E8"/>
      <c r="F8"/>
    </row>
    <row r="9" spans="2:6" ht="18" thickBot="1">
      <c r="B9" s="6" t="s">
        <v>46</v>
      </c>
      <c r="C9" s="5"/>
      <c r="D9" s="18"/>
      <c r="E9" s="18"/>
      <c r="F9" s="18" t="s">
        <v>0</v>
      </c>
    </row>
    <row r="10" spans="1:10" ht="31.5" thickBot="1">
      <c r="A10" s="376" t="s">
        <v>47</v>
      </c>
      <c r="B10" s="377" t="s">
        <v>48</v>
      </c>
      <c r="C10" s="377" t="s">
        <v>49</v>
      </c>
      <c r="D10" s="361" t="s">
        <v>463</v>
      </c>
      <c r="E10" s="361" t="s">
        <v>585</v>
      </c>
      <c r="F10" s="361" t="s">
        <v>584</v>
      </c>
      <c r="J10" s="2"/>
    </row>
    <row r="11" spans="1:6" ht="20.25" customHeight="1">
      <c r="A11" s="51" t="s">
        <v>115</v>
      </c>
      <c r="B11" s="53" t="s">
        <v>24</v>
      </c>
      <c r="C11" s="53"/>
      <c r="D11" s="73">
        <f>D12+D13+D14</f>
        <v>9723539.120000001</v>
      </c>
      <c r="E11" s="73">
        <f>E12+E13+E14</f>
        <v>9003687.33</v>
      </c>
      <c r="F11" s="63">
        <f aca="true" t="shared" si="0" ref="F11:F33">E11*100/D11</f>
        <v>92.596812939032</v>
      </c>
    </row>
    <row r="12" spans="1:10" s="23" customFormat="1" ht="38.25" customHeight="1">
      <c r="A12" s="35" t="s">
        <v>55</v>
      </c>
      <c r="B12" s="36" t="s">
        <v>24</v>
      </c>
      <c r="C12" s="37" t="s">
        <v>29</v>
      </c>
      <c r="D12" s="58">
        <f>'Ведом. 2022'!G13</f>
        <v>1605000</v>
      </c>
      <c r="E12" s="58">
        <f>'Ведом. 2022'!H13</f>
        <v>1574323.75</v>
      </c>
      <c r="F12" s="58">
        <f t="shared" si="0"/>
        <v>98.08870716510903</v>
      </c>
      <c r="J12" s="259"/>
    </row>
    <row r="13" spans="1:6" s="23" customFormat="1" ht="51.75" customHeight="1">
      <c r="A13" s="35" t="s">
        <v>172</v>
      </c>
      <c r="B13" s="36" t="s">
        <v>24</v>
      </c>
      <c r="C13" s="36" t="s">
        <v>27</v>
      </c>
      <c r="D13" s="58">
        <f>'Ведом. 2022'!G18</f>
        <v>8076539.12</v>
      </c>
      <c r="E13" s="58">
        <f>'Ведом. 2022'!H18</f>
        <v>7429363.58</v>
      </c>
      <c r="F13" s="58">
        <f t="shared" si="0"/>
        <v>91.98696953751646</v>
      </c>
    </row>
    <row r="14" spans="1:6" s="4" customFormat="1" ht="18" customHeight="1">
      <c r="A14" s="42" t="s">
        <v>231</v>
      </c>
      <c r="B14" s="43" t="s">
        <v>24</v>
      </c>
      <c r="C14" s="43" t="s">
        <v>32</v>
      </c>
      <c r="D14" s="184">
        <f>'Ведом. 2022'!G31</f>
        <v>42000</v>
      </c>
      <c r="E14" s="184">
        <f>'Ведом. 2022'!H31</f>
        <v>0</v>
      </c>
      <c r="F14" s="58">
        <f t="shared" si="0"/>
        <v>0</v>
      </c>
    </row>
    <row r="15" spans="1:6" ht="21.75" customHeight="1">
      <c r="A15" s="120" t="s">
        <v>177</v>
      </c>
      <c r="B15" s="92" t="s">
        <v>29</v>
      </c>
      <c r="C15" s="91"/>
      <c r="D15" s="93">
        <f>D16</f>
        <v>369000</v>
      </c>
      <c r="E15" s="93">
        <f>E16</f>
        <v>369000</v>
      </c>
      <c r="F15" s="63">
        <f t="shared" si="0"/>
        <v>100</v>
      </c>
    </row>
    <row r="16" spans="1:6" s="23" customFormat="1" ht="21.75" customHeight="1">
      <c r="A16" s="64" t="s">
        <v>178</v>
      </c>
      <c r="B16" s="88" t="s">
        <v>29</v>
      </c>
      <c r="C16" s="47" t="s">
        <v>33</v>
      </c>
      <c r="D16" s="56">
        <f>'Ведом. 2022'!G37</f>
        <v>369000</v>
      </c>
      <c r="E16" s="56">
        <f>'Ведом. 2022'!H41</f>
        <v>369000</v>
      </c>
      <c r="F16" s="58">
        <f t="shared" si="0"/>
        <v>100</v>
      </c>
    </row>
    <row r="17" spans="1:6" ht="20.25" customHeight="1">
      <c r="A17" s="38" t="s">
        <v>75</v>
      </c>
      <c r="B17" s="40" t="s">
        <v>33</v>
      </c>
      <c r="C17" s="40"/>
      <c r="D17" s="49">
        <f>D18</f>
        <v>286447</v>
      </c>
      <c r="E17" s="49">
        <f>E18</f>
        <v>263784.88</v>
      </c>
      <c r="F17" s="63">
        <f t="shared" si="0"/>
        <v>92.08854692142002</v>
      </c>
    </row>
    <row r="18" spans="1:6" s="23" customFormat="1" ht="36" customHeight="1">
      <c r="A18" s="258" t="s">
        <v>173</v>
      </c>
      <c r="B18" s="50" t="s">
        <v>33</v>
      </c>
      <c r="C18" s="50" t="s">
        <v>31</v>
      </c>
      <c r="D18" s="54">
        <f>'Ведом. 2022'!G43</f>
        <v>286447</v>
      </c>
      <c r="E18" s="54">
        <f>'Ведом. 2022'!H43</f>
        <v>263784.88</v>
      </c>
      <c r="F18" s="58">
        <f t="shared" si="0"/>
        <v>92.08854692142002</v>
      </c>
    </row>
    <row r="19" spans="1:6" ht="24.75" customHeight="1">
      <c r="A19" s="38" t="s">
        <v>117</v>
      </c>
      <c r="B19" s="40" t="s">
        <v>27</v>
      </c>
      <c r="C19" s="40"/>
      <c r="D19" s="118">
        <f>D20+D21</f>
        <v>79612852.4</v>
      </c>
      <c r="E19" s="118">
        <f>E20+E21</f>
        <v>75552199.98</v>
      </c>
      <c r="F19" s="63">
        <f t="shared" si="0"/>
        <v>94.89950140261523</v>
      </c>
    </row>
    <row r="20" spans="1:6" s="23" customFormat="1" ht="21.75" customHeight="1">
      <c r="A20" s="35" t="s">
        <v>169</v>
      </c>
      <c r="B20" s="37" t="s">
        <v>27</v>
      </c>
      <c r="C20" s="45" t="s">
        <v>25</v>
      </c>
      <c r="D20" s="58">
        <f>'Ведом. 2022'!G61</f>
        <v>76733352.4</v>
      </c>
      <c r="E20" s="58">
        <f>'Ведом. 2022'!H61</f>
        <v>72790078.64</v>
      </c>
      <c r="F20" s="58">
        <f t="shared" si="0"/>
        <v>94.86106935684982</v>
      </c>
    </row>
    <row r="21" spans="1:6" s="23" customFormat="1" ht="20.25" customHeight="1">
      <c r="A21" s="257" t="s">
        <v>35</v>
      </c>
      <c r="B21" s="47" t="s">
        <v>27</v>
      </c>
      <c r="C21" s="68" t="s">
        <v>61</v>
      </c>
      <c r="D21" s="89">
        <f>'Ведом. 2022'!G80</f>
        <v>2879500</v>
      </c>
      <c r="E21" s="89">
        <f>'Ведом. 2022'!H85</f>
        <v>2762121.34</v>
      </c>
      <c r="F21" s="58">
        <f t="shared" si="0"/>
        <v>95.92364438270533</v>
      </c>
    </row>
    <row r="22" spans="1:6" s="1" customFormat="1" ht="18" customHeight="1">
      <c r="A22" s="38" t="s">
        <v>119</v>
      </c>
      <c r="B22" s="40" t="s">
        <v>28</v>
      </c>
      <c r="C22" s="40"/>
      <c r="D22" s="49">
        <f>D23+D24+D25</f>
        <v>9476277.430000002</v>
      </c>
      <c r="E22" s="49">
        <f>E23+E25</f>
        <v>8235602.5200000005</v>
      </c>
      <c r="F22" s="63">
        <f t="shared" si="0"/>
        <v>86.90757083501721</v>
      </c>
    </row>
    <row r="23" spans="1:6" s="23" customFormat="1" ht="19.5" customHeight="1">
      <c r="A23" s="255" t="s">
        <v>120</v>
      </c>
      <c r="B23" s="256" t="s">
        <v>28</v>
      </c>
      <c r="C23" s="102" t="s">
        <v>24</v>
      </c>
      <c r="D23" s="300">
        <f>'Ведом. 2022'!G93</f>
        <v>1387.8</v>
      </c>
      <c r="E23" s="429">
        <f>'Ведом. 2022'!H93</f>
        <v>0</v>
      </c>
      <c r="F23" s="58">
        <f t="shared" si="0"/>
        <v>0</v>
      </c>
    </row>
    <row r="24" spans="1:6" s="23" customFormat="1" ht="19.5" customHeight="1">
      <c r="A24" s="255" t="s">
        <v>121</v>
      </c>
      <c r="B24" s="256" t="s">
        <v>28</v>
      </c>
      <c r="C24" s="102" t="s">
        <v>29</v>
      </c>
      <c r="D24" s="341" t="str">
        <f>'Ведом. 2022'!G101</f>
        <v>21 967,91</v>
      </c>
      <c r="E24" s="179">
        <f>'Ведом. 2022'!H101</f>
        <v>0</v>
      </c>
      <c r="F24" s="58"/>
    </row>
    <row r="25" spans="1:6" s="23" customFormat="1" ht="21" customHeight="1">
      <c r="A25" s="35" t="s">
        <v>53</v>
      </c>
      <c r="B25" s="37" t="s">
        <v>28</v>
      </c>
      <c r="C25" s="37" t="s">
        <v>33</v>
      </c>
      <c r="D25" s="44">
        <f>'Ведом. 2022'!G102</f>
        <v>9452921.72</v>
      </c>
      <c r="E25" s="44">
        <f>'Ведом. 2022'!H102</f>
        <v>8235602.5200000005</v>
      </c>
      <c r="F25" s="58">
        <f t="shared" si="0"/>
        <v>87.12229682993714</v>
      </c>
    </row>
    <row r="26" spans="1:6" ht="21.75" customHeight="1">
      <c r="A26" s="38" t="s">
        <v>52</v>
      </c>
      <c r="B26" s="40" t="s">
        <v>23</v>
      </c>
      <c r="C26" s="40"/>
      <c r="D26" s="49">
        <f>D27</f>
        <v>40000</v>
      </c>
      <c r="E26" s="49">
        <f>E27</f>
        <v>15900</v>
      </c>
      <c r="F26" s="58">
        <f t="shared" si="0"/>
        <v>39.75</v>
      </c>
    </row>
    <row r="27" spans="1:6" s="23" customFormat="1" ht="21" customHeight="1">
      <c r="A27" s="254" t="s">
        <v>256</v>
      </c>
      <c r="B27" s="46" t="s">
        <v>23</v>
      </c>
      <c r="C27" s="46" t="s">
        <v>28</v>
      </c>
      <c r="D27" s="58">
        <f>'Ведом. 2022'!G125</f>
        <v>40000</v>
      </c>
      <c r="E27" s="58">
        <f>'Ведом. 2022'!H129</f>
        <v>15900</v>
      </c>
      <c r="F27" s="58">
        <f t="shared" si="0"/>
        <v>39.75</v>
      </c>
    </row>
    <row r="28" spans="1:6" ht="21.75" customHeight="1">
      <c r="A28" s="38" t="s">
        <v>253</v>
      </c>
      <c r="B28" s="40" t="s">
        <v>26</v>
      </c>
      <c r="C28" s="40"/>
      <c r="D28" s="49">
        <f>D29+D30</f>
        <v>9109359.99</v>
      </c>
      <c r="E28" s="49">
        <f>E29+E30</f>
        <v>8426109.74</v>
      </c>
      <c r="F28" s="63">
        <f t="shared" si="0"/>
        <v>92.49947031679444</v>
      </c>
    </row>
    <row r="29" spans="1:6" ht="20.25" customHeight="1">
      <c r="A29" s="83" t="s">
        <v>181</v>
      </c>
      <c r="B29" s="88" t="s">
        <v>26</v>
      </c>
      <c r="C29" s="88" t="s">
        <v>24</v>
      </c>
      <c r="D29" s="48">
        <f>'Ведом. 2022'!G131</f>
        <v>6344359.99</v>
      </c>
      <c r="E29" s="48">
        <f>'Ведом. 2022'!H131</f>
        <v>5764957.17</v>
      </c>
      <c r="F29" s="58">
        <f t="shared" si="0"/>
        <v>90.86743468351013</v>
      </c>
    </row>
    <row r="30" spans="1:6" ht="23.25" customHeight="1">
      <c r="A30" s="35" t="s">
        <v>171</v>
      </c>
      <c r="B30" s="37" t="s">
        <v>26</v>
      </c>
      <c r="C30" s="37" t="s">
        <v>27</v>
      </c>
      <c r="D30" s="184">
        <f>'Ведом. 2022'!G141</f>
        <v>2765000</v>
      </c>
      <c r="E30" s="184">
        <f>'Ведом. 2022'!H141</f>
        <v>2661152.5700000003</v>
      </c>
      <c r="F30" s="58">
        <f t="shared" si="0"/>
        <v>96.24421591320073</v>
      </c>
    </row>
    <row r="31" spans="1:6" ht="18.75" customHeight="1">
      <c r="A31" s="38" t="s">
        <v>1</v>
      </c>
      <c r="B31" s="40" t="s">
        <v>31</v>
      </c>
      <c r="C31" s="40"/>
      <c r="D31" s="118">
        <f>D32+D33</f>
        <v>956100</v>
      </c>
      <c r="E31" s="118">
        <f>E32+E33</f>
        <v>936077.33</v>
      </c>
      <c r="F31" s="58">
        <f t="shared" si="0"/>
        <v>97.90579751072063</v>
      </c>
    </row>
    <row r="32" spans="1:6" s="253" customFormat="1" ht="18" customHeight="1">
      <c r="A32" s="178" t="s">
        <v>106</v>
      </c>
      <c r="B32" s="67" t="s">
        <v>31</v>
      </c>
      <c r="C32" s="68" t="s">
        <v>24</v>
      </c>
      <c r="D32" s="69">
        <f>'Ведом. 2022'!G150</f>
        <v>909100</v>
      </c>
      <c r="E32" s="69">
        <f>'Ведом. 2022'!H150</f>
        <v>909077.33</v>
      </c>
      <c r="F32" s="58">
        <f t="shared" si="0"/>
        <v>99.99750632493675</v>
      </c>
    </row>
    <row r="33" spans="1:6" s="23" customFormat="1" ht="21" customHeight="1">
      <c r="A33" s="35" t="s">
        <v>165</v>
      </c>
      <c r="B33" s="37" t="s">
        <v>31</v>
      </c>
      <c r="C33" s="37" t="s">
        <v>33</v>
      </c>
      <c r="D33" s="184">
        <f>'Ведом. 2022'!G155</f>
        <v>47000</v>
      </c>
      <c r="E33" s="184">
        <f>'Ведом. 2022'!H155</f>
        <v>27000</v>
      </c>
      <c r="F33" s="58">
        <f t="shared" si="0"/>
        <v>57.4468085106383</v>
      </c>
    </row>
    <row r="34" spans="1:6" ht="21.75" customHeight="1">
      <c r="A34" s="84" t="s">
        <v>44</v>
      </c>
      <c r="B34" s="40" t="s">
        <v>32</v>
      </c>
      <c r="C34" s="40"/>
      <c r="D34" s="118">
        <f>D35</f>
        <v>120000</v>
      </c>
      <c r="E34" s="118">
        <f>E35</f>
        <v>112073.66</v>
      </c>
      <c r="F34" s="118">
        <f>F35</f>
        <v>93.39471666666667</v>
      </c>
    </row>
    <row r="35" spans="1:6" s="23" customFormat="1" ht="27" customHeight="1" thickBot="1">
      <c r="A35" s="83" t="s">
        <v>176</v>
      </c>
      <c r="B35" s="37" t="s">
        <v>32</v>
      </c>
      <c r="C35" s="36" t="s">
        <v>24</v>
      </c>
      <c r="D35" s="58">
        <f>'Ведом. 2022'!G167</f>
        <v>120000</v>
      </c>
      <c r="E35" s="58">
        <f>'Ведом. 2022'!H167</f>
        <v>112073.66</v>
      </c>
      <c r="F35" s="54">
        <f>E35*100/D35</f>
        <v>93.39471666666667</v>
      </c>
    </row>
    <row r="36" spans="1:6" ht="27" customHeight="1" thickBot="1">
      <c r="A36" s="70" t="s">
        <v>22</v>
      </c>
      <c r="B36" s="180"/>
      <c r="C36" s="180"/>
      <c r="D36" s="71">
        <f>D11+D15+D17+D19+D22+D26+D28+D31+D34</f>
        <v>109693575.94000001</v>
      </c>
      <c r="E36" s="71">
        <f>E11+E15+E17+E19+E22+E26+E28+E31+E34</f>
        <v>102914435.43999998</v>
      </c>
      <c r="F36" s="405">
        <f>E36*100/D36</f>
        <v>93.81992934234538</v>
      </c>
    </row>
    <row r="37" ht="16.5">
      <c r="A37" s="97"/>
    </row>
    <row r="38" ht="16.5">
      <c r="A38" s="97"/>
    </row>
    <row r="39" ht="16.5">
      <c r="A39" s="97"/>
    </row>
  </sheetData>
  <sheetProtection/>
  <mergeCells count="7">
    <mergeCell ref="B4:I4"/>
    <mergeCell ref="A7:D7"/>
    <mergeCell ref="A8:D8"/>
    <mergeCell ref="B1:N1"/>
    <mergeCell ref="B2:N2"/>
    <mergeCell ref="B3:N3"/>
    <mergeCell ref="B5:N5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BreakPreview" zoomScale="70" zoomScaleSheetLayoutView="70" zoomScalePageLayoutView="0" workbookViewId="0" topLeftCell="A1">
      <selection activeCell="C4" sqref="C4:F4"/>
    </sheetView>
  </sheetViews>
  <sheetFormatPr defaultColWidth="60.125" defaultRowHeight="12.75"/>
  <cols>
    <col min="1" max="1" width="90.625" style="97" customWidth="1"/>
    <col min="2" max="2" width="20.50390625" style="225" customWidth="1"/>
    <col min="3" max="3" width="9.625" style="221" customWidth="1"/>
    <col min="4" max="5" width="17.50390625" style="222" customWidth="1"/>
    <col min="6" max="6" width="15.625" style="222" customWidth="1"/>
    <col min="7" max="16384" width="60.125" style="97" customWidth="1"/>
  </cols>
  <sheetData>
    <row r="1" spans="2:7" ht="16.5">
      <c r="B1" s="292"/>
      <c r="C1" s="483" t="s">
        <v>429</v>
      </c>
      <c r="D1" s="483"/>
      <c r="E1" s="483"/>
      <c r="F1" s="483"/>
      <c r="G1" s="107"/>
    </row>
    <row r="2" spans="2:7" ht="18.75" customHeight="1">
      <c r="B2" s="460" t="s">
        <v>544</v>
      </c>
      <c r="C2" s="460"/>
      <c r="D2" s="460"/>
      <c r="E2" s="460"/>
      <c r="F2" s="460"/>
      <c r="G2" s="12"/>
    </row>
    <row r="3" spans="2:7" ht="38.25" customHeight="1">
      <c r="B3" s="476" t="s">
        <v>618</v>
      </c>
      <c r="C3" s="476"/>
      <c r="D3" s="476"/>
      <c r="E3" s="476"/>
      <c r="F3" s="476"/>
      <c r="G3" s="476"/>
    </row>
    <row r="4" spans="2:7" ht="16.5">
      <c r="B4" s="12"/>
      <c r="C4" s="460" t="s">
        <v>634</v>
      </c>
      <c r="D4" s="460"/>
      <c r="E4" s="460"/>
      <c r="F4" s="460"/>
      <c r="G4" s="12"/>
    </row>
    <row r="5" spans="2:7" ht="16.5">
      <c r="B5" s="292"/>
      <c r="C5" s="109"/>
      <c r="D5" s="294"/>
      <c r="E5" s="294"/>
      <c r="F5" s="294"/>
      <c r="G5" s="107"/>
    </row>
    <row r="7" spans="1:6" ht="16.5">
      <c r="A7" s="466" t="s">
        <v>329</v>
      </c>
      <c r="B7" s="466"/>
      <c r="C7" s="466"/>
      <c r="D7" s="466"/>
      <c r="E7" s="97"/>
      <c r="F7" s="97"/>
    </row>
    <row r="8" spans="1:6" ht="16.5">
      <c r="A8" s="466" t="s">
        <v>377</v>
      </c>
      <c r="B8" s="466"/>
      <c r="C8" s="466"/>
      <c r="D8" s="466"/>
      <c r="E8" s="97"/>
      <c r="F8" s="97"/>
    </row>
    <row r="9" spans="1:6" ht="16.5">
      <c r="A9" s="466" t="s">
        <v>328</v>
      </c>
      <c r="B9" s="466"/>
      <c r="C9" s="466"/>
      <c r="D9" s="466"/>
      <c r="E9" s="97"/>
      <c r="F9" s="97"/>
    </row>
    <row r="10" spans="1:6" ht="16.5">
      <c r="A10" s="482" t="s">
        <v>610</v>
      </c>
      <c r="B10" s="482"/>
      <c r="C10" s="482"/>
      <c r="D10" s="482"/>
      <c r="E10" s="97"/>
      <c r="F10" s="97"/>
    </row>
    <row r="12" ht="17.25" thickBot="1">
      <c r="F12" s="222" t="s">
        <v>434</v>
      </c>
    </row>
    <row r="13" spans="1:6" s="223" customFormat="1" ht="41.25" customHeight="1" thickBot="1">
      <c r="A13" s="373" t="s">
        <v>47</v>
      </c>
      <c r="B13" s="374" t="s">
        <v>50</v>
      </c>
      <c r="C13" s="375" t="s">
        <v>51</v>
      </c>
      <c r="D13" s="439" t="s">
        <v>619</v>
      </c>
      <c r="E13" s="440" t="s">
        <v>585</v>
      </c>
      <c r="F13" s="440" t="s">
        <v>584</v>
      </c>
    </row>
    <row r="14" spans="1:6" ht="24" customHeight="1" thickBot="1">
      <c r="A14" s="421" t="s">
        <v>326</v>
      </c>
      <c r="B14" s="422"/>
      <c r="C14" s="423"/>
      <c r="D14" s="424">
        <f>D15+D28+D47+D60+D64+D68+D77+D91+D101+D105</f>
        <v>96735649.02000001</v>
      </c>
      <c r="E14" s="424">
        <f>E15+E28+E47+E60+E64+E68+E77+E91+E101+E105</f>
        <v>90763726.77</v>
      </c>
      <c r="F14" s="432">
        <f>E14*100/D14</f>
        <v>93.82655483216398</v>
      </c>
    </row>
    <row r="15" spans="1:6" ht="36" customHeight="1">
      <c r="A15" s="120" t="s">
        <v>485</v>
      </c>
      <c r="B15" s="250" t="s">
        <v>389</v>
      </c>
      <c r="C15" s="218"/>
      <c r="D15" s="243">
        <f>D16+D20+D24</f>
        <v>15500</v>
      </c>
      <c r="E15" s="243">
        <f>E16+E20+E24</f>
        <v>0</v>
      </c>
      <c r="F15" s="442">
        <f>E15*100/D15</f>
        <v>0</v>
      </c>
    </row>
    <row r="16" spans="1:6" s="223" customFormat="1" ht="33" hidden="1">
      <c r="A16" s="85" t="s">
        <v>287</v>
      </c>
      <c r="B16" s="181" t="s">
        <v>390</v>
      </c>
      <c r="C16" s="217"/>
      <c r="D16" s="241"/>
      <c r="E16" s="241"/>
      <c r="F16" s="241"/>
    </row>
    <row r="17" spans="1:6" ht="16.5" hidden="1">
      <c r="A17" s="57" t="s">
        <v>339</v>
      </c>
      <c r="B17" s="182" t="s">
        <v>391</v>
      </c>
      <c r="C17" s="216"/>
      <c r="D17" s="242"/>
      <c r="E17" s="242"/>
      <c r="F17" s="242"/>
    </row>
    <row r="18" spans="1:6" ht="21" customHeight="1" hidden="1">
      <c r="A18" s="207" t="s">
        <v>379</v>
      </c>
      <c r="B18" s="182" t="s">
        <v>392</v>
      </c>
      <c r="C18" s="216"/>
      <c r="D18" s="242"/>
      <c r="E18" s="242"/>
      <c r="F18" s="242"/>
    </row>
    <row r="19" spans="1:6" ht="23.25" customHeight="1" hidden="1">
      <c r="A19" s="83" t="s">
        <v>281</v>
      </c>
      <c r="B19" s="182" t="s">
        <v>392</v>
      </c>
      <c r="C19" s="216">
        <v>120</v>
      </c>
      <c r="D19" s="242"/>
      <c r="E19" s="242"/>
      <c r="F19" s="242"/>
    </row>
    <row r="20" spans="1:6" ht="33.75" customHeight="1">
      <c r="A20" s="85" t="s">
        <v>288</v>
      </c>
      <c r="B20" s="181" t="s">
        <v>401</v>
      </c>
      <c r="C20" s="217"/>
      <c r="D20" s="241">
        <f aca="true" t="shared" si="0" ref="D20:E22">D21</f>
        <v>5500</v>
      </c>
      <c r="E20" s="241">
        <f t="shared" si="0"/>
        <v>0</v>
      </c>
      <c r="F20" s="430">
        <f aca="true" t="shared" si="1" ref="F20:F51">E20*100/D20</f>
        <v>0</v>
      </c>
    </row>
    <row r="21" spans="1:6" ht="21" customHeight="1">
      <c r="A21" s="83" t="s">
        <v>340</v>
      </c>
      <c r="B21" s="182" t="s">
        <v>402</v>
      </c>
      <c r="C21" s="216"/>
      <c r="D21" s="242">
        <f t="shared" si="0"/>
        <v>5500</v>
      </c>
      <c r="E21" s="237">
        <f t="shared" si="0"/>
        <v>0</v>
      </c>
      <c r="F21" s="54">
        <f t="shared" si="1"/>
        <v>0</v>
      </c>
    </row>
    <row r="22" spans="1:6" ht="22.5" customHeight="1">
      <c r="A22" s="83" t="s">
        <v>289</v>
      </c>
      <c r="B22" s="182" t="s">
        <v>403</v>
      </c>
      <c r="C22" s="216"/>
      <c r="D22" s="242">
        <f t="shared" si="0"/>
        <v>5500</v>
      </c>
      <c r="E22" s="237">
        <f t="shared" si="0"/>
        <v>0</v>
      </c>
      <c r="F22" s="54">
        <f t="shared" si="1"/>
        <v>0</v>
      </c>
    </row>
    <row r="23" spans="1:6" ht="21" customHeight="1">
      <c r="A23" s="83" t="s">
        <v>281</v>
      </c>
      <c r="B23" s="182" t="s">
        <v>403</v>
      </c>
      <c r="C23" s="216">
        <v>240</v>
      </c>
      <c r="D23" s="242">
        <f>'Ведом. 2022'!G112</f>
        <v>5500</v>
      </c>
      <c r="E23" s="237">
        <f>'Ведом. 2022'!H112</f>
        <v>0</v>
      </c>
      <c r="F23" s="54">
        <f t="shared" si="1"/>
        <v>0</v>
      </c>
    </row>
    <row r="24" spans="1:6" ht="36" customHeight="1">
      <c r="A24" s="85" t="s">
        <v>404</v>
      </c>
      <c r="B24" s="181" t="s">
        <v>405</v>
      </c>
      <c r="C24" s="217"/>
      <c r="D24" s="241">
        <f aca="true" t="shared" si="2" ref="D24:E26">D25</f>
        <v>10000</v>
      </c>
      <c r="E24" s="236">
        <f t="shared" si="2"/>
        <v>0</v>
      </c>
      <c r="F24" s="430">
        <f t="shared" si="1"/>
        <v>0</v>
      </c>
    </row>
    <row r="25" spans="1:6" ht="24.75" customHeight="1">
      <c r="A25" s="83" t="s">
        <v>382</v>
      </c>
      <c r="B25" s="182" t="s">
        <v>406</v>
      </c>
      <c r="C25" s="216"/>
      <c r="D25" s="242">
        <f t="shared" si="2"/>
        <v>10000</v>
      </c>
      <c r="E25" s="237">
        <f t="shared" si="2"/>
        <v>0</v>
      </c>
      <c r="F25" s="54">
        <f t="shared" si="1"/>
        <v>0</v>
      </c>
    </row>
    <row r="26" spans="1:6" ht="26.25" customHeight="1">
      <c r="A26" s="83" t="s">
        <v>293</v>
      </c>
      <c r="B26" s="182" t="s">
        <v>407</v>
      </c>
      <c r="C26" s="216"/>
      <c r="D26" s="242">
        <f t="shared" si="2"/>
        <v>10000</v>
      </c>
      <c r="E26" s="237">
        <f t="shared" si="2"/>
        <v>0</v>
      </c>
      <c r="F26" s="54">
        <f t="shared" si="1"/>
        <v>0</v>
      </c>
    </row>
    <row r="27" spans="1:6" ht="36" customHeight="1">
      <c r="A27" s="83" t="s">
        <v>281</v>
      </c>
      <c r="B27" s="182" t="s">
        <v>407</v>
      </c>
      <c r="C27" s="216">
        <v>240</v>
      </c>
      <c r="D27" s="242">
        <f>'Ведом. 2022'!G116</f>
        <v>10000</v>
      </c>
      <c r="E27" s="237">
        <f>'Ведом. 2022'!H116</f>
        <v>0</v>
      </c>
      <c r="F27" s="441">
        <f t="shared" si="1"/>
        <v>0</v>
      </c>
    </row>
    <row r="28" spans="1:6" ht="51" customHeight="1">
      <c r="A28" s="85" t="s">
        <v>491</v>
      </c>
      <c r="B28" s="40" t="s">
        <v>386</v>
      </c>
      <c r="C28" s="216"/>
      <c r="D28" s="241">
        <f>D30+D32+D37+D42+D44</f>
        <v>328447</v>
      </c>
      <c r="E28" s="241">
        <f>E30+E32+E37+E42+E44</f>
        <v>263784.88</v>
      </c>
      <c r="F28" s="430">
        <f t="shared" si="1"/>
        <v>80.31276887899722</v>
      </c>
    </row>
    <row r="29" spans="1:6" ht="21.75" customHeight="1">
      <c r="A29" s="83" t="s">
        <v>331</v>
      </c>
      <c r="B29" s="182" t="s">
        <v>387</v>
      </c>
      <c r="C29" s="216"/>
      <c r="D29" s="249">
        <f>D30</f>
        <v>60000</v>
      </c>
      <c r="E29" s="266">
        <f>E30</f>
        <v>48637.88</v>
      </c>
      <c r="F29" s="441">
        <f t="shared" si="1"/>
        <v>81.06313333333334</v>
      </c>
    </row>
    <row r="30" spans="1:6" ht="33">
      <c r="A30" s="83" t="s">
        <v>553</v>
      </c>
      <c r="B30" s="182" t="s">
        <v>393</v>
      </c>
      <c r="C30" s="216"/>
      <c r="D30" s="242">
        <f>D31</f>
        <v>60000</v>
      </c>
      <c r="E30" s="237">
        <f>E31</f>
        <v>48637.88</v>
      </c>
      <c r="F30" s="441">
        <f t="shared" si="1"/>
        <v>81.06313333333334</v>
      </c>
    </row>
    <row r="31" spans="1:6" ht="23.25" customHeight="1">
      <c r="A31" s="83" t="s">
        <v>281</v>
      </c>
      <c r="B31" s="182" t="s">
        <v>393</v>
      </c>
      <c r="C31" s="216">
        <v>240</v>
      </c>
      <c r="D31" s="242">
        <f>'Ведом. 2022'!G47</f>
        <v>60000</v>
      </c>
      <c r="E31" s="237">
        <f>'Ведом. 2022'!H47</f>
        <v>48637.88</v>
      </c>
      <c r="F31" s="441">
        <f t="shared" si="1"/>
        <v>81.06313333333334</v>
      </c>
    </row>
    <row r="32" spans="1:6" ht="25.5" customHeight="1">
      <c r="A32" s="83" t="s">
        <v>331</v>
      </c>
      <c r="B32" s="301" t="s">
        <v>387</v>
      </c>
      <c r="C32" s="216"/>
      <c r="D32" s="242">
        <f>D33+D35</f>
        <v>52520</v>
      </c>
      <c r="E32" s="242">
        <f>E33+E35</f>
        <v>52520</v>
      </c>
      <c r="F32" s="54">
        <f t="shared" si="1"/>
        <v>100</v>
      </c>
    </row>
    <row r="33" spans="1:6" ht="21" customHeight="1">
      <c r="A33" s="327" t="s">
        <v>505</v>
      </c>
      <c r="B33" s="45" t="s">
        <v>504</v>
      </c>
      <c r="C33" s="216"/>
      <c r="D33" s="242">
        <f>D34</f>
        <v>52000</v>
      </c>
      <c r="E33" s="242">
        <f>E34</f>
        <v>52000</v>
      </c>
      <c r="F33" s="54">
        <f t="shared" si="1"/>
        <v>100</v>
      </c>
    </row>
    <row r="34" spans="1:6" ht="23.25" customHeight="1">
      <c r="A34" s="83" t="s">
        <v>281</v>
      </c>
      <c r="B34" s="45" t="s">
        <v>504</v>
      </c>
      <c r="C34" s="216">
        <v>240</v>
      </c>
      <c r="D34" s="242">
        <f>'Ведом. 2022'!G49</f>
        <v>52000</v>
      </c>
      <c r="E34" s="237">
        <f>'Ведом. 2022'!H49</f>
        <v>52000</v>
      </c>
      <c r="F34" s="54">
        <f t="shared" si="1"/>
        <v>100</v>
      </c>
    </row>
    <row r="35" spans="1:6" ht="42" customHeight="1">
      <c r="A35" s="327" t="s">
        <v>505</v>
      </c>
      <c r="B35" s="45"/>
      <c r="C35" s="216"/>
      <c r="D35" s="242">
        <f>D36</f>
        <v>520</v>
      </c>
      <c r="E35" s="242">
        <f>E36</f>
        <v>520</v>
      </c>
      <c r="F35" s="54">
        <f t="shared" si="1"/>
        <v>100</v>
      </c>
    </row>
    <row r="36" spans="1:6" ht="24" customHeight="1">
      <c r="A36" s="83" t="s">
        <v>281</v>
      </c>
      <c r="B36" s="45" t="s">
        <v>515</v>
      </c>
      <c r="C36" s="216">
        <v>240</v>
      </c>
      <c r="D36" s="242">
        <f>'Ведом. 2022'!G51</f>
        <v>520</v>
      </c>
      <c r="E36" s="237">
        <f>'Ведом. 2022'!H51</f>
        <v>520</v>
      </c>
      <c r="F36" s="54">
        <f t="shared" si="1"/>
        <v>100</v>
      </c>
    </row>
    <row r="37" spans="1:6" ht="25.5" customHeight="1">
      <c r="A37" s="83" t="s">
        <v>331</v>
      </c>
      <c r="B37" s="301" t="s">
        <v>387</v>
      </c>
      <c r="C37" s="216"/>
      <c r="D37" s="242">
        <f>D38+D40</f>
        <v>162627</v>
      </c>
      <c r="E37" s="242">
        <f>E38+E40</f>
        <v>162627</v>
      </c>
      <c r="F37" s="54">
        <f t="shared" si="1"/>
        <v>100</v>
      </c>
    </row>
    <row r="38" spans="1:6" ht="43.5" customHeight="1">
      <c r="A38" s="83" t="s">
        <v>553</v>
      </c>
      <c r="B38" s="45" t="s">
        <v>503</v>
      </c>
      <c r="C38" s="216"/>
      <c r="D38" s="242">
        <f>D39</f>
        <v>161000</v>
      </c>
      <c r="E38" s="242">
        <f>E39</f>
        <v>161000</v>
      </c>
      <c r="F38" s="54">
        <f t="shared" si="1"/>
        <v>100</v>
      </c>
    </row>
    <row r="39" spans="1:6" ht="17.25" customHeight="1">
      <c r="A39" s="83" t="s">
        <v>281</v>
      </c>
      <c r="B39" s="45" t="s">
        <v>503</v>
      </c>
      <c r="C39" s="216">
        <v>240</v>
      </c>
      <c r="D39" s="242">
        <f>'Ведом. 2022'!G55</f>
        <v>161000</v>
      </c>
      <c r="E39" s="237">
        <f>'Ведом. 2022'!H55</f>
        <v>161000</v>
      </c>
      <c r="F39" s="54">
        <f t="shared" si="1"/>
        <v>100</v>
      </c>
    </row>
    <row r="40" spans="1:6" ht="32.25" customHeight="1">
      <c r="A40" s="83" t="s">
        <v>553</v>
      </c>
      <c r="B40" s="45" t="s">
        <v>514</v>
      </c>
      <c r="C40" s="216"/>
      <c r="D40" s="242">
        <f>D41</f>
        <v>1627</v>
      </c>
      <c r="E40" s="237">
        <f>E41</f>
        <v>1627</v>
      </c>
      <c r="F40" s="54">
        <f t="shared" si="1"/>
        <v>100</v>
      </c>
    </row>
    <row r="41" spans="1:6" ht="18" customHeight="1">
      <c r="A41" s="83" t="s">
        <v>281</v>
      </c>
      <c r="B41" s="45" t="s">
        <v>514</v>
      </c>
      <c r="C41" s="216">
        <v>240</v>
      </c>
      <c r="D41" s="242">
        <f>'Ведом. 2022'!G57</f>
        <v>1627</v>
      </c>
      <c r="E41" s="237">
        <f>'Ведом. 2022'!H57</f>
        <v>1627</v>
      </c>
      <c r="F41" s="54">
        <f t="shared" si="1"/>
        <v>100</v>
      </c>
    </row>
    <row r="42" spans="1:6" ht="38.25" customHeight="1">
      <c r="A42" s="83" t="s">
        <v>553</v>
      </c>
      <c r="B42" s="301" t="s">
        <v>552</v>
      </c>
      <c r="C42" s="216"/>
      <c r="D42" s="242">
        <f>D43</f>
        <v>11300</v>
      </c>
      <c r="E42" s="237">
        <f>E43</f>
        <v>0</v>
      </c>
      <c r="F42" s="54">
        <f t="shared" si="1"/>
        <v>0</v>
      </c>
    </row>
    <row r="43" spans="1:6" ht="24" customHeight="1">
      <c r="A43" s="83" t="s">
        <v>281</v>
      </c>
      <c r="B43" s="301" t="s">
        <v>552</v>
      </c>
      <c r="C43" s="216">
        <v>240</v>
      </c>
      <c r="D43" s="242">
        <f>'Ведом. 2022'!G59</f>
        <v>11300</v>
      </c>
      <c r="E43" s="237">
        <f>'Ведом. 2022'!H59</f>
        <v>0</v>
      </c>
      <c r="F43" s="54">
        <f t="shared" si="1"/>
        <v>0</v>
      </c>
    </row>
    <row r="44" spans="1:6" ht="24" customHeight="1">
      <c r="A44" s="83" t="s">
        <v>331</v>
      </c>
      <c r="B44" s="182" t="s">
        <v>387</v>
      </c>
      <c r="C44" s="216"/>
      <c r="D44" s="242">
        <f>D45</f>
        <v>42000</v>
      </c>
      <c r="E44" s="237">
        <f>E45</f>
        <v>0</v>
      </c>
      <c r="F44" s="54">
        <f t="shared" si="1"/>
        <v>0</v>
      </c>
    </row>
    <row r="45" spans="1:6" ht="21.75" customHeight="1">
      <c r="A45" s="83" t="s">
        <v>232</v>
      </c>
      <c r="B45" s="182" t="s">
        <v>388</v>
      </c>
      <c r="C45" s="216"/>
      <c r="D45" s="242">
        <f>D46</f>
        <v>42000</v>
      </c>
      <c r="E45" s="237">
        <f>E46</f>
        <v>0</v>
      </c>
      <c r="F45" s="54">
        <f t="shared" si="1"/>
        <v>0</v>
      </c>
    </row>
    <row r="46" spans="1:6" ht="16.5">
      <c r="A46" s="83" t="s">
        <v>285</v>
      </c>
      <c r="B46" s="182" t="s">
        <v>388</v>
      </c>
      <c r="C46" s="216">
        <v>870</v>
      </c>
      <c r="D46" s="242">
        <f>'Ведом. 2022'!G35</f>
        <v>42000</v>
      </c>
      <c r="E46" s="237">
        <f>'Ведом. 2022'!H35</f>
        <v>0</v>
      </c>
      <c r="F46" s="54">
        <f t="shared" si="1"/>
        <v>0</v>
      </c>
    </row>
    <row r="47" spans="1:6" ht="24" customHeight="1">
      <c r="A47" s="85" t="s">
        <v>492</v>
      </c>
      <c r="B47" s="181" t="s">
        <v>394</v>
      </c>
      <c r="C47" s="217"/>
      <c r="D47" s="241">
        <f>D48</f>
        <v>43464876.6</v>
      </c>
      <c r="E47" s="241">
        <f>E48</f>
        <v>41318421.44</v>
      </c>
      <c r="F47" s="430">
        <f t="shared" si="1"/>
        <v>95.0616329139653</v>
      </c>
    </row>
    <row r="48" spans="1:6" ht="33">
      <c r="A48" s="246" t="s">
        <v>333</v>
      </c>
      <c r="B48" s="182" t="s">
        <v>395</v>
      </c>
      <c r="C48" s="216"/>
      <c r="D48" s="242">
        <f>D49+D51+D54+D56+D58</f>
        <v>43464876.6</v>
      </c>
      <c r="E48" s="242">
        <f>E49+E51+E54+E56+E58</f>
        <v>41318421.44</v>
      </c>
      <c r="F48" s="441">
        <f t="shared" si="1"/>
        <v>95.0616329139653</v>
      </c>
    </row>
    <row r="49" spans="1:6" ht="33">
      <c r="A49" s="246" t="s">
        <v>295</v>
      </c>
      <c r="B49" s="182" t="s">
        <v>396</v>
      </c>
      <c r="C49" s="216"/>
      <c r="D49" s="242">
        <f>D50</f>
        <v>9837300</v>
      </c>
      <c r="E49" s="242">
        <f>E50</f>
        <v>8917277.02</v>
      </c>
      <c r="F49" s="441">
        <f t="shared" si="1"/>
        <v>90.64760676201803</v>
      </c>
    </row>
    <row r="50" spans="1:6" ht="25.5" customHeight="1">
      <c r="A50" s="83" t="s">
        <v>281</v>
      </c>
      <c r="B50" s="182" t="s">
        <v>396</v>
      </c>
      <c r="C50" s="216">
        <v>240</v>
      </c>
      <c r="D50" s="242">
        <f>'Ведом. 2022'!G65</f>
        <v>9837300</v>
      </c>
      <c r="E50" s="237">
        <f>'Ведом. 2022'!H65</f>
        <v>8917277.02</v>
      </c>
      <c r="F50" s="441">
        <f t="shared" si="1"/>
        <v>90.64760676201803</v>
      </c>
    </row>
    <row r="51" spans="1:6" ht="25.5" customHeight="1">
      <c r="A51" s="85" t="s">
        <v>473</v>
      </c>
      <c r="B51" s="181" t="s">
        <v>476</v>
      </c>
      <c r="C51" s="217"/>
      <c r="D51" s="241">
        <f>D52</f>
        <v>26400000</v>
      </c>
      <c r="E51" s="241">
        <f>E52</f>
        <v>25539796.14</v>
      </c>
      <c r="F51" s="430">
        <f t="shared" si="1"/>
        <v>96.74165204545454</v>
      </c>
    </row>
    <row r="52" spans="1:6" ht="38.25" customHeight="1">
      <c r="A52" s="83" t="s">
        <v>474</v>
      </c>
      <c r="B52" s="182" t="s">
        <v>475</v>
      </c>
      <c r="C52" s="216"/>
      <c r="D52" s="242">
        <f>D53</f>
        <v>26400000</v>
      </c>
      <c r="E52" s="242">
        <f>E53</f>
        <v>25539796.14</v>
      </c>
      <c r="F52" s="54">
        <f aca="true" t="shared" si="3" ref="F52:F83">E52*100/D52</f>
        <v>96.74165204545454</v>
      </c>
    </row>
    <row r="53" spans="1:6" ht="24.75" customHeight="1">
      <c r="A53" s="83" t="s">
        <v>281</v>
      </c>
      <c r="B53" s="182" t="s">
        <v>475</v>
      </c>
      <c r="C53" s="216">
        <v>240</v>
      </c>
      <c r="D53" s="242">
        <f>'Ведом. 2022'!G66</f>
        <v>26400000</v>
      </c>
      <c r="E53" s="237">
        <f>'Ведом. 2022'!H68</f>
        <v>25539796.14</v>
      </c>
      <c r="F53" s="54">
        <f t="shared" si="3"/>
        <v>96.74165204545454</v>
      </c>
    </row>
    <row r="54" spans="1:6" ht="73.5" customHeight="1">
      <c r="A54" s="329" t="s">
        <v>507</v>
      </c>
      <c r="B54" s="301" t="s">
        <v>506</v>
      </c>
      <c r="C54" s="216"/>
      <c r="D54" s="242">
        <f>D55</f>
        <v>5610000</v>
      </c>
      <c r="E54" s="242">
        <f>E55</f>
        <v>5455180</v>
      </c>
      <c r="F54" s="441">
        <f t="shared" si="3"/>
        <v>97.24028520499108</v>
      </c>
    </row>
    <row r="55" spans="1:6" ht="29.25" customHeight="1">
      <c r="A55" s="83" t="s">
        <v>281</v>
      </c>
      <c r="B55" s="301" t="s">
        <v>506</v>
      </c>
      <c r="C55" s="216">
        <v>240</v>
      </c>
      <c r="D55" s="242">
        <f>'Ведом. 2022'!G71</f>
        <v>5610000</v>
      </c>
      <c r="E55" s="237">
        <f>'Ведом. 2022'!H71</f>
        <v>5455180</v>
      </c>
      <c r="F55" s="54">
        <f t="shared" si="3"/>
        <v>97.24028520499108</v>
      </c>
    </row>
    <row r="56" spans="1:6" ht="70.5" customHeight="1">
      <c r="A56" s="329" t="s">
        <v>507</v>
      </c>
      <c r="B56" s="301" t="s">
        <v>516</v>
      </c>
      <c r="C56" s="216"/>
      <c r="D56" s="242">
        <f>D57</f>
        <v>59691</v>
      </c>
      <c r="E56" s="242">
        <f>E57</f>
        <v>58282.75</v>
      </c>
      <c r="F56" s="441">
        <f t="shared" si="3"/>
        <v>97.64076661473254</v>
      </c>
    </row>
    <row r="57" spans="1:6" ht="35.25" customHeight="1">
      <c r="A57" s="83" t="s">
        <v>281</v>
      </c>
      <c r="B57" s="301" t="s">
        <v>516</v>
      </c>
      <c r="C57" s="216">
        <v>240</v>
      </c>
      <c r="D57" s="242">
        <f>'Ведом. 2022'!G73</f>
        <v>59691</v>
      </c>
      <c r="E57" s="237">
        <f>'Ведом. 2022'!H73</f>
        <v>58282.75</v>
      </c>
      <c r="F57" s="441">
        <f t="shared" si="3"/>
        <v>97.64076661473254</v>
      </c>
    </row>
    <row r="58" spans="1:6" ht="35.25" customHeight="1">
      <c r="A58" s="35" t="s">
        <v>569</v>
      </c>
      <c r="B58" s="301" t="s">
        <v>570</v>
      </c>
      <c r="C58" s="216"/>
      <c r="D58" s="242">
        <f>D59</f>
        <v>1557885.6</v>
      </c>
      <c r="E58" s="242">
        <f>E59</f>
        <v>1347885.53</v>
      </c>
      <c r="F58" s="441">
        <f t="shared" si="3"/>
        <v>86.52018671974373</v>
      </c>
    </row>
    <row r="59" spans="1:6" ht="36.75" customHeight="1">
      <c r="A59" s="83" t="s">
        <v>281</v>
      </c>
      <c r="B59" s="301" t="s">
        <v>570</v>
      </c>
      <c r="C59" s="216">
        <v>240</v>
      </c>
      <c r="D59" s="242">
        <v>1557885.6</v>
      </c>
      <c r="E59" s="237">
        <f>'Ведом. 2022'!H75</f>
        <v>1347885.53</v>
      </c>
      <c r="F59" s="441">
        <f t="shared" si="3"/>
        <v>86.52018671974373</v>
      </c>
    </row>
    <row r="60" spans="1:6" ht="33">
      <c r="A60" s="85" t="s">
        <v>487</v>
      </c>
      <c r="B60" s="40" t="s">
        <v>397</v>
      </c>
      <c r="C60" s="216"/>
      <c r="D60" s="241">
        <f aca="true" t="shared" si="4" ref="D60:E62">D61</f>
        <v>13500</v>
      </c>
      <c r="E60" s="241">
        <f t="shared" si="4"/>
        <v>0</v>
      </c>
      <c r="F60" s="430">
        <f t="shared" si="3"/>
        <v>0</v>
      </c>
    </row>
    <row r="61" spans="1:6" ht="20.25" customHeight="1">
      <c r="A61" s="83" t="s">
        <v>330</v>
      </c>
      <c r="B61" s="182" t="s">
        <v>398</v>
      </c>
      <c r="C61" s="216"/>
      <c r="D61" s="242">
        <f t="shared" si="4"/>
        <v>13500</v>
      </c>
      <c r="E61" s="242">
        <f t="shared" si="4"/>
        <v>0</v>
      </c>
      <c r="F61" s="54">
        <f t="shared" si="3"/>
        <v>0</v>
      </c>
    </row>
    <row r="62" spans="1:6" ht="21.75" customHeight="1">
      <c r="A62" s="83" t="s">
        <v>327</v>
      </c>
      <c r="B62" s="182" t="s">
        <v>399</v>
      </c>
      <c r="C62" s="216"/>
      <c r="D62" s="242">
        <f t="shared" si="4"/>
        <v>13500</v>
      </c>
      <c r="E62" s="242">
        <f t="shared" si="4"/>
        <v>0</v>
      </c>
      <c r="F62" s="54">
        <f t="shared" si="3"/>
        <v>0</v>
      </c>
    </row>
    <row r="63" spans="1:6" ht="21" customHeight="1">
      <c r="A63" s="83" t="s">
        <v>281</v>
      </c>
      <c r="B63" s="182" t="s">
        <v>399</v>
      </c>
      <c r="C63" s="216">
        <v>240</v>
      </c>
      <c r="D63" s="242">
        <f>'Ведом. 2022'!G84</f>
        <v>13500</v>
      </c>
      <c r="E63" s="237">
        <f>'Ведом. 2022'!H84</f>
        <v>0</v>
      </c>
      <c r="F63" s="54">
        <f t="shared" si="3"/>
        <v>0</v>
      </c>
    </row>
    <row r="64" spans="1:6" ht="36.75" customHeight="1">
      <c r="A64" s="85" t="s">
        <v>508</v>
      </c>
      <c r="B64" s="333" t="s">
        <v>412</v>
      </c>
      <c r="C64" s="217"/>
      <c r="D64" s="241">
        <f aca="true" t="shared" si="5" ref="D64:E66">D65</f>
        <v>85000</v>
      </c>
      <c r="E64" s="241">
        <f t="shared" si="5"/>
        <v>60000</v>
      </c>
      <c r="F64" s="430">
        <f t="shared" si="3"/>
        <v>70.58823529411765</v>
      </c>
    </row>
    <row r="65" spans="1:6" ht="33">
      <c r="A65" s="57" t="s">
        <v>332</v>
      </c>
      <c r="B65" s="330" t="s">
        <v>509</v>
      </c>
      <c r="C65" s="216"/>
      <c r="D65" s="242">
        <f t="shared" si="5"/>
        <v>85000</v>
      </c>
      <c r="E65" s="242">
        <f t="shared" si="5"/>
        <v>60000</v>
      </c>
      <c r="F65" s="54">
        <f t="shared" si="3"/>
        <v>70.58823529411765</v>
      </c>
    </row>
    <row r="66" spans="1:6" ht="32.25" customHeight="1">
      <c r="A66" s="57" t="s">
        <v>305</v>
      </c>
      <c r="B66" s="330" t="s">
        <v>510</v>
      </c>
      <c r="C66" s="216"/>
      <c r="D66" s="242">
        <f t="shared" si="5"/>
        <v>85000</v>
      </c>
      <c r="E66" s="242">
        <f t="shared" si="5"/>
        <v>60000</v>
      </c>
      <c r="F66" s="54">
        <f t="shared" si="3"/>
        <v>70.58823529411765</v>
      </c>
    </row>
    <row r="67" spans="1:6" ht="23.25" customHeight="1">
      <c r="A67" s="83" t="s">
        <v>281</v>
      </c>
      <c r="B67" s="330" t="s">
        <v>510</v>
      </c>
      <c r="C67" s="219">
        <v>240</v>
      </c>
      <c r="D67" s="279">
        <f>'Ведом. 2022'!G107</f>
        <v>85000</v>
      </c>
      <c r="E67" s="237">
        <f>'Ведом. 2022'!H107</f>
        <v>60000</v>
      </c>
      <c r="F67" s="54">
        <f t="shared" si="3"/>
        <v>70.58823529411765</v>
      </c>
    </row>
    <row r="68" spans="1:6" ht="33.75" customHeight="1">
      <c r="A68" s="287" t="s">
        <v>532</v>
      </c>
      <c r="B68" s="40" t="s">
        <v>400</v>
      </c>
      <c r="C68" s="217"/>
      <c r="D68" s="241">
        <f>D71+D73+D75</f>
        <v>9352421.72</v>
      </c>
      <c r="E68" s="241">
        <f>E71+E73+E75</f>
        <v>8175602.5200000005</v>
      </c>
      <c r="F68" s="430">
        <f t="shared" si="3"/>
        <v>87.41695749793455</v>
      </c>
    </row>
    <row r="69" spans="1:6" ht="33.75" customHeight="1">
      <c r="A69" s="306" t="s">
        <v>518</v>
      </c>
      <c r="B69" s="45" t="s">
        <v>617</v>
      </c>
      <c r="C69" s="217"/>
      <c r="D69" s="242">
        <f>D70</f>
        <v>1387.8</v>
      </c>
      <c r="E69" s="242">
        <f>E70</f>
        <v>0</v>
      </c>
      <c r="F69" s="54">
        <f t="shared" si="3"/>
        <v>0</v>
      </c>
    </row>
    <row r="70" spans="1:6" ht="33.75" customHeight="1">
      <c r="A70" s="83" t="s">
        <v>525</v>
      </c>
      <c r="B70" s="45" t="s">
        <v>617</v>
      </c>
      <c r="C70" s="216">
        <v>440</v>
      </c>
      <c r="D70" s="242">
        <f>'Ведом. 2022'!G96</f>
        <v>1387.8</v>
      </c>
      <c r="E70" s="242">
        <f>'Ведом. 2022'!H96</f>
        <v>0</v>
      </c>
      <c r="F70" s="54">
        <f t="shared" si="3"/>
        <v>0</v>
      </c>
    </row>
    <row r="71" spans="1:6" ht="36.75" customHeight="1">
      <c r="A71" s="278" t="s">
        <v>413</v>
      </c>
      <c r="B71" s="37" t="s">
        <v>417</v>
      </c>
      <c r="C71" s="216"/>
      <c r="D71" s="242">
        <f>D72</f>
        <v>3759856.49</v>
      </c>
      <c r="E71" s="242">
        <f>E72</f>
        <v>2933159.88</v>
      </c>
      <c r="F71" s="441">
        <f t="shared" si="3"/>
        <v>78.0125488247026</v>
      </c>
    </row>
    <row r="72" spans="1:6" ht="24" customHeight="1">
      <c r="A72" s="83" t="s">
        <v>281</v>
      </c>
      <c r="B72" s="37" t="s">
        <v>417</v>
      </c>
      <c r="C72" s="216">
        <v>240</v>
      </c>
      <c r="D72" s="242">
        <f>'Ведом. 2022'!G120</f>
        <v>3759856.49</v>
      </c>
      <c r="E72" s="237">
        <f>'Ведом. 2022'!H120</f>
        <v>2933159.88</v>
      </c>
      <c r="F72" s="54">
        <f t="shared" si="3"/>
        <v>78.0125488247026</v>
      </c>
    </row>
    <row r="73" spans="1:6" ht="20.25" customHeight="1">
      <c r="A73" s="278" t="s">
        <v>414</v>
      </c>
      <c r="B73" s="37" t="s">
        <v>418</v>
      </c>
      <c r="C73" s="216"/>
      <c r="D73" s="242">
        <f>D74</f>
        <v>300000</v>
      </c>
      <c r="E73" s="242">
        <f>E74</f>
        <v>254950.2</v>
      </c>
      <c r="F73" s="54">
        <f t="shared" si="3"/>
        <v>84.9834</v>
      </c>
    </row>
    <row r="74" spans="1:6" ht="24.75" customHeight="1">
      <c r="A74" s="83" t="s">
        <v>281</v>
      </c>
      <c r="B74" s="37" t="s">
        <v>418</v>
      </c>
      <c r="C74" s="216">
        <v>240</v>
      </c>
      <c r="D74" s="242">
        <f>'Ведом. 2022'!G122</f>
        <v>300000</v>
      </c>
      <c r="E74" s="237">
        <f>'Ведом. 2022'!H122</f>
        <v>254950.2</v>
      </c>
      <c r="F74" s="54">
        <f t="shared" si="3"/>
        <v>84.9834</v>
      </c>
    </row>
    <row r="75" spans="1:6" ht="22.5" customHeight="1">
      <c r="A75" s="278" t="s">
        <v>415</v>
      </c>
      <c r="B75" s="37" t="s">
        <v>419</v>
      </c>
      <c r="C75" s="216"/>
      <c r="D75" s="242">
        <f>D76</f>
        <v>5292565.23</v>
      </c>
      <c r="E75" s="242">
        <f>E76</f>
        <v>4987492.44</v>
      </c>
      <c r="F75" s="54">
        <f t="shared" si="3"/>
        <v>94.23582371227572</v>
      </c>
    </row>
    <row r="76" spans="1:6" ht="22.5" customHeight="1">
      <c r="A76" s="83" t="s">
        <v>281</v>
      </c>
      <c r="B76" s="37" t="s">
        <v>419</v>
      </c>
      <c r="C76" s="216">
        <v>240</v>
      </c>
      <c r="D76" s="242">
        <f>'Ведом. 2022'!G124</f>
        <v>5292565.23</v>
      </c>
      <c r="E76" s="237">
        <f>'Ведом. 2022'!H124</f>
        <v>4987492.44</v>
      </c>
      <c r="F76" s="54">
        <f t="shared" si="3"/>
        <v>94.23582371227572</v>
      </c>
    </row>
    <row r="77" spans="1:6" ht="24.75" customHeight="1">
      <c r="A77" s="59" t="s">
        <v>488</v>
      </c>
      <c r="B77" s="286" t="s">
        <v>408</v>
      </c>
      <c r="C77" s="219"/>
      <c r="D77" s="282">
        <f>D78</f>
        <v>9109359.99</v>
      </c>
      <c r="E77" s="282">
        <f>E78</f>
        <v>8426109.74</v>
      </c>
      <c r="F77" s="430">
        <f t="shared" si="3"/>
        <v>92.49947031679444</v>
      </c>
    </row>
    <row r="78" spans="1:6" s="223" customFormat="1" ht="19.5" customHeight="1">
      <c r="A78" s="280" t="s">
        <v>384</v>
      </c>
      <c r="B78" s="283" t="s">
        <v>420</v>
      </c>
      <c r="C78" s="284"/>
      <c r="D78" s="282">
        <f>D79+D86</f>
        <v>9109359.99</v>
      </c>
      <c r="E78" s="282">
        <f>E79+E86</f>
        <v>8426109.74</v>
      </c>
      <c r="F78" s="430">
        <f t="shared" si="3"/>
        <v>92.49947031679444</v>
      </c>
    </row>
    <row r="79" spans="1:6" ht="24" customHeight="1">
      <c r="A79" s="296" t="s">
        <v>334</v>
      </c>
      <c r="B79" s="212" t="s">
        <v>427</v>
      </c>
      <c r="C79" s="219"/>
      <c r="D79" s="279">
        <f>D80+D84</f>
        <v>6344359.99</v>
      </c>
      <c r="E79" s="279">
        <f>E80+E84</f>
        <v>5764957.17</v>
      </c>
      <c r="F79" s="54">
        <f t="shared" si="3"/>
        <v>90.86743468351013</v>
      </c>
    </row>
    <row r="80" spans="1:6" ht="36.75" customHeight="1">
      <c r="A80" s="41" t="s">
        <v>385</v>
      </c>
      <c r="B80" s="212" t="s">
        <v>421</v>
      </c>
      <c r="C80" s="219"/>
      <c r="D80" s="279">
        <f>D81+D82+D83</f>
        <v>6194359.99</v>
      </c>
      <c r="E80" s="279">
        <f>E81+E82+E83</f>
        <v>5650630.11</v>
      </c>
      <c r="F80" s="54">
        <f t="shared" si="3"/>
        <v>91.22217822538919</v>
      </c>
    </row>
    <row r="81" spans="1:6" ht="20.25" customHeight="1">
      <c r="A81" s="41" t="s">
        <v>286</v>
      </c>
      <c r="B81" s="212" t="s">
        <v>421</v>
      </c>
      <c r="C81" s="219">
        <v>110</v>
      </c>
      <c r="D81" s="279">
        <f>'Ведом. 2022'!G136</f>
        <v>4296062</v>
      </c>
      <c r="E81" s="237">
        <f>'Ведом. 2022'!H136</f>
        <v>4276347.45</v>
      </c>
      <c r="F81" s="54">
        <f t="shared" si="3"/>
        <v>99.54110182767381</v>
      </c>
    </row>
    <row r="82" spans="1:6" ht="19.5" customHeight="1">
      <c r="A82" s="41" t="s">
        <v>281</v>
      </c>
      <c r="B82" s="212" t="s">
        <v>421</v>
      </c>
      <c r="C82" s="219">
        <v>240</v>
      </c>
      <c r="D82" s="279">
        <f>'Ведом. 2022'!G137</f>
        <v>1868297.99</v>
      </c>
      <c r="E82" s="237">
        <f>'Ведом. 2022'!H137</f>
        <v>1367782.66</v>
      </c>
      <c r="F82" s="54">
        <f t="shared" si="3"/>
        <v>73.21009107331963</v>
      </c>
    </row>
    <row r="83" spans="1:6" ht="21" customHeight="1">
      <c r="A83" s="264" t="s">
        <v>283</v>
      </c>
      <c r="B83" s="212" t="s">
        <v>421</v>
      </c>
      <c r="C83" s="219">
        <v>850</v>
      </c>
      <c r="D83" s="279">
        <f>'Ведом. 2022'!G138</f>
        <v>30000</v>
      </c>
      <c r="E83" s="237">
        <f>'Ведом. 2022'!H138</f>
        <v>6500</v>
      </c>
      <c r="F83" s="54">
        <f t="shared" si="3"/>
        <v>21.666666666666668</v>
      </c>
    </row>
    <row r="84" spans="1:6" ht="20.25" customHeight="1">
      <c r="A84" s="260" t="s">
        <v>437</v>
      </c>
      <c r="B84" s="283" t="s">
        <v>436</v>
      </c>
      <c r="C84" s="284"/>
      <c r="D84" s="282">
        <f>D85</f>
        <v>150000</v>
      </c>
      <c r="E84" s="236">
        <f>E85</f>
        <v>114327.06</v>
      </c>
      <c r="F84" s="183">
        <f aca="true" t="shared" si="6" ref="F84:F115">E84*100/D84</f>
        <v>76.21804</v>
      </c>
    </row>
    <row r="85" spans="1:6" ht="21.75" customHeight="1">
      <c r="A85" s="41" t="s">
        <v>281</v>
      </c>
      <c r="B85" s="212" t="s">
        <v>436</v>
      </c>
      <c r="C85" s="219">
        <v>240</v>
      </c>
      <c r="D85" s="279">
        <f>'Ведом. 2022'!G140</f>
        <v>150000</v>
      </c>
      <c r="E85" s="237">
        <f>'Ведом. 2022'!H140</f>
        <v>114327.06</v>
      </c>
      <c r="F85" s="54">
        <f t="shared" si="6"/>
        <v>76.21804</v>
      </c>
    </row>
    <row r="86" spans="1:6" ht="18" customHeight="1">
      <c r="A86" s="281" t="s">
        <v>335</v>
      </c>
      <c r="B86" s="283" t="s">
        <v>422</v>
      </c>
      <c r="C86" s="284"/>
      <c r="D86" s="282">
        <f>D87</f>
        <v>2765000</v>
      </c>
      <c r="E86" s="282">
        <f>E87</f>
        <v>2661152.5700000003</v>
      </c>
      <c r="F86" s="183">
        <f t="shared" si="6"/>
        <v>96.24421591320073</v>
      </c>
    </row>
    <row r="87" spans="1:6" ht="38.25" customHeight="1">
      <c r="A87" s="42" t="s">
        <v>292</v>
      </c>
      <c r="B87" s="212" t="s">
        <v>422</v>
      </c>
      <c r="C87" s="219"/>
      <c r="D87" s="279">
        <f>D88+D89+D90</f>
        <v>2765000</v>
      </c>
      <c r="E87" s="279">
        <f>E88+E89+E90</f>
        <v>2661152.5700000003</v>
      </c>
      <c r="F87" s="441">
        <f t="shared" si="6"/>
        <v>96.24421591320073</v>
      </c>
    </row>
    <row r="88" spans="1:6" ht="20.25" customHeight="1">
      <c r="A88" s="41" t="s">
        <v>278</v>
      </c>
      <c r="B88" s="212" t="s">
        <v>422</v>
      </c>
      <c r="C88" s="219">
        <v>120</v>
      </c>
      <c r="D88" s="279">
        <f>'Ведом. 2022'!G146</f>
        <v>2500000</v>
      </c>
      <c r="E88" s="237">
        <f>'Ведом. 2022'!H146</f>
        <v>2469117.87</v>
      </c>
      <c r="F88" s="54">
        <f t="shared" si="6"/>
        <v>98.7647148</v>
      </c>
    </row>
    <row r="89" spans="1:6" ht="15" customHeight="1">
      <c r="A89" s="42" t="s">
        <v>281</v>
      </c>
      <c r="B89" s="212" t="s">
        <v>422</v>
      </c>
      <c r="C89" s="219">
        <v>240</v>
      </c>
      <c r="D89" s="279">
        <f>'Ведом. 2022'!G147</f>
        <v>260000</v>
      </c>
      <c r="E89" s="237">
        <f>'Ведом. 2022'!H147</f>
        <v>192034.7</v>
      </c>
      <c r="F89" s="54">
        <f t="shared" si="6"/>
        <v>73.8595</v>
      </c>
    </row>
    <row r="90" spans="1:6" ht="16.5">
      <c r="A90" s="41" t="s">
        <v>283</v>
      </c>
      <c r="B90" s="212" t="s">
        <v>422</v>
      </c>
      <c r="C90" s="219">
        <v>850</v>
      </c>
      <c r="D90" s="279">
        <f>'Ведом. 2022'!G148</f>
        <v>5000</v>
      </c>
      <c r="E90" s="237">
        <f>'Ведом. 2022'!H148</f>
        <v>0</v>
      </c>
      <c r="F90" s="54">
        <f t="shared" si="6"/>
        <v>0</v>
      </c>
    </row>
    <row r="91" spans="1:6" ht="36.75" customHeight="1">
      <c r="A91" s="151" t="s">
        <v>489</v>
      </c>
      <c r="B91" s="283" t="s">
        <v>411</v>
      </c>
      <c r="C91" s="219"/>
      <c r="D91" s="282">
        <f>D92+D95+D98</f>
        <v>956100</v>
      </c>
      <c r="E91" s="282">
        <f>E92+E95+E98</f>
        <v>936077.33</v>
      </c>
      <c r="F91" s="430">
        <f t="shared" si="6"/>
        <v>97.90579751072063</v>
      </c>
    </row>
    <row r="92" spans="1:6" ht="21.75" customHeight="1">
      <c r="A92" s="41" t="s">
        <v>337</v>
      </c>
      <c r="B92" s="212" t="s">
        <v>423</v>
      </c>
      <c r="C92" s="219"/>
      <c r="D92" s="279">
        <f>D93</f>
        <v>909100</v>
      </c>
      <c r="E92" s="237">
        <f>E93</f>
        <v>909077.33</v>
      </c>
      <c r="F92" s="54">
        <f t="shared" si="6"/>
        <v>99.99750632493675</v>
      </c>
    </row>
    <row r="93" spans="1:6" ht="17.25" customHeight="1">
      <c r="A93" s="82" t="s">
        <v>338</v>
      </c>
      <c r="B93" s="182" t="s">
        <v>423</v>
      </c>
      <c r="C93" s="216"/>
      <c r="D93" s="242">
        <f>D94</f>
        <v>909100</v>
      </c>
      <c r="E93" s="237">
        <f>E94</f>
        <v>909077.33</v>
      </c>
      <c r="F93" s="54">
        <f t="shared" si="6"/>
        <v>99.99750632493675</v>
      </c>
    </row>
    <row r="94" spans="1:6" ht="20.25" customHeight="1">
      <c r="A94" s="82" t="s">
        <v>290</v>
      </c>
      <c r="B94" s="182" t="s">
        <v>423</v>
      </c>
      <c r="C94" s="216">
        <v>310</v>
      </c>
      <c r="D94" s="242">
        <f>'Ведом. 2022'!G154</f>
        <v>909100</v>
      </c>
      <c r="E94" s="237">
        <f>'Ведом. 2022'!H154</f>
        <v>909077.33</v>
      </c>
      <c r="F94" s="54">
        <f t="shared" si="6"/>
        <v>99.99750632493675</v>
      </c>
    </row>
    <row r="95" spans="1:6" ht="18" customHeight="1">
      <c r="A95" s="207" t="s">
        <v>337</v>
      </c>
      <c r="B95" s="212" t="s">
        <v>447</v>
      </c>
      <c r="C95" s="216"/>
      <c r="D95" s="242">
        <f>D96</f>
        <v>17000</v>
      </c>
      <c r="E95" s="237">
        <f>E96</f>
        <v>17000</v>
      </c>
      <c r="F95" s="54">
        <f t="shared" si="6"/>
        <v>100</v>
      </c>
    </row>
    <row r="96" spans="1:6" ht="55.5" customHeight="1">
      <c r="A96" s="82" t="s">
        <v>451</v>
      </c>
      <c r="B96" s="212" t="s">
        <v>447</v>
      </c>
      <c r="C96" s="216"/>
      <c r="D96" s="242">
        <f>D97</f>
        <v>17000</v>
      </c>
      <c r="E96" s="237">
        <f>E97</f>
        <v>17000</v>
      </c>
      <c r="F96" s="54">
        <f t="shared" si="6"/>
        <v>100</v>
      </c>
    </row>
    <row r="97" spans="1:6" ht="38.25" customHeight="1">
      <c r="A97" s="82" t="s">
        <v>483</v>
      </c>
      <c r="B97" s="212" t="s">
        <v>447</v>
      </c>
      <c r="C97" s="216">
        <v>310</v>
      </c>
      <c r="D97" s="242">
        <f>'Ведом. 2022'!G159</f>
        <v>17000</v>
      </c>
      <c r="E97" s="237">
        <f>'Ведом. 2022'!H159</f>
        <v>17000</v>
      </c>
      <c r="F97" s="54">
        <f t="shared" si="6"/>
        <v>100</v>
      </c>
    </row>
    <row r="98" spans="1:6" ht="17.25" customHeight="1">
      <c r="A98" s="42" t="s">
        <v>337</v>
      </c>
      <c r="B98" s="182" t="s">
        <v>480</v>
      </c>
      <c r="C98" s="216"/>
      <c r="D98" s="242">
        <f>D99</f>
        <v>30000</v>
      </c>
      <c r="E98" s="242">
        <f>E99</f>
        <v>10000</v>
      </c>
      <c r="F98" s="54">
        <f t="shared" si="6"/>
        <v>33.333333333333336</v>
      </c>
    </row>
    <row r="99" spans="1:6" ht="20.25" customHeight="1">
      <c r="A99" s="274" t="s">
        <v>291</v>
      </c>
      <c r="B99" s="182" t="s">
        <v>424</v>
      </c>
      <c r="C99" s="216"/>
      <c r="D99" s="242">
        <f>D100</f>
        <v>30000</v>
      </c>
      <c r="E99" s="242">
        <f>E100</f>
        <v>10000</v>
      </c>
      <c r="F99" s="54">
        <f t="shared" si="6"/>
        <v>33.333333333333336</v>
      </c>
    </row>
    <row r="100" spans="1:6" ht="34.5" customHeight="1">
      <c r="A100" s="274" t="s">
        <v>482</v>
      </c>
      <c r="B100" s="182" t="s">
        <v>424</v>
      </c>
      <c r="C100" s="216">
        <v>320</v>
      </c>
      <c r="D100" s="242">
        <f>'Ведом. 2022'!G161</f>
        <v>30000</v>
      </c>
      <c r="E100" s="237">
        <f>'Ведом. 2022'!H161</f>
        <v>10000</v>
      </c>
      <c r="F100" s="54">
        <f t="shared" si="6"/>
        <v>33.333333333333336</v>
      </c>
    </row>
    <row r="101" spans="1:6" ht="33.75" customHeight="1">
      <c r="A101" s="85" t="s">
        <v>490</v>
      </c>
      <c r="B101" s="181" t="s">
        <v>409</v>
      </c>
      <c r="C101" s="216"/>
      <c r="D101" s="241">
        <f aca="true" t="shared" si="7" ref="D101:E103">D102</f>
        <v>120000</v>
      </c>
      <c r="E101" s="241">
        <f t="shared" si="7"/>
        <v>112073.66</v>
      </c>
      <c r="F101" s="430">
        <f t="shared" si="6"/>
        <v>93.39471666666667</v>
      </c>
    </row>
    <row r="102" spans="1:6" ht="24" customHeight="1">
      <c r="A102" s="83" t="s">
        <v>336</v>
      </c>
      <c r="B102" s="182" t="s">
        <v>410</v>
      </c>
      <c r="C102" s="216"/>
      <c r="D102" s="242">
        <f t="shared" si="7"/>
        <v>120000</v>
      </c>
      <c r="E102" s="242">
        <f t="shared" si="7"/>
        <v>112073.66</v>
      </c>
      <c r="F102" s="54">
        <f t="shared" si="6"/>
        <v>93.39471666666667</v>
      </c>
    </row>
    <row r="103" spans="1:6" ht="21.75" customHeight="1">
      <c r="A103" s="83" t="s">
        <v>294</v>
      </c>
      <c r="B103" s="182" t="s">
        <v>425</v>
      </c>
      <c r="C103" s="216"/>
      <c r="D103" s="242">
        <f t="shared" si="7"/>
        <v>120000</v>
      </c>
      <c r="E103" s="242">
        <f t="shared" si="7"/>
        <v>112073.66</v>
      </c>
      <c r="F103" s="54">
        <f t="shared" si="6"/>
        <v>93.39471666666667</v>
      </c>
    </row>
    <row r="104" spans="1:6" ht="20.25" customHeight="1">
      <c r="A104" s="83" t="s">
        <v>281</v>
      </c>
      <c r="B104" s="182" t="s">
        <v>425</v>
      </c>
      <c r="C104" s="216">
        <v>240</v>
      </c>
      <c r="D104" s="242">
        <f>'Ведом. 2022'!G167</f>
        <v>120000</v>
      </c>
      <c r="E104" s="237">
        <f>'Ведом. 2022'!H167</f>
        <v>112073.66</v>
      </c>
      <c r="F104" s="54">
        <f t="shared" si="6"/>
        <v>93.39471666666667</v>
      </c>
    </row>
    <row r="105" spans="1:6" ht="33" customHeight="1">
      <c r="A105" s="240" t="s">
        <v>520</v>
      </c>
      <c r="B105" s="91" t="s">
        <v>528</v>
      </c>
      <c r="C105" s="216"/>
      <c r="D105" s="241">
        <f>D106</f>
        <v>33290443.71</v>
      </c>
      <c r="E105" s="241">
        <f>E106</f>
        <v>31471657.2</v>
      </c>
      <c r="F105" s="430">
        <f t="shared" si="6"/>
        <v>94.53661078883829</v>
      </c>
    </row>
    <row r="106" spans="1:6" ht="21" customHeight="1">
      <c r="A106" s="338" t="s">
        <v>519</v>
      </c>
      <c r="B106" s="301" t="s">
        <v>529</v>
      </c>
      <c r="C106" s="216"/>
      <c r="D106" s="242">
        <f>D107</f>
        <v>33290443.71</v>
      </c>
      <c r="E106" s="242">
        <f>E107</f>
        <v>31471657.2</v>
      </c>
      <c r="F106" s="54">
        <f t="shared" si="6"/>
        <v>94.53661078883829</v>
      </c>
    </row>
    <row r="107" spans="1:6" ht="50.25" customHeight="1">
      <c r="A107" s="83" t="s">
        <v>558</v>
      </c>
      <c r="B107" s="301" t="s">
        <v>529</v>
      </c>
      <c r="C107" s="216"/>
      <c r="D107" s="242">
        <f>D109+D111</f>
        <v>33290443.71</v>
      </c>
      <c r="E107" s="242">
        <f>E109+E111</f>
        <v>31471657.2</v>
      </c>
      <c r="F107" s="54">
        <f t="shared" si="6"/>
        <v>94.53661078883829</v>
      </c>
    </row>
    <row r="108" spans="1:6" ht="34.5" customHeight="1">
      <c r="A108" s="306" t="s">
        <v>530</v>
      </c>
      <c r="B108" s="301" t="s">
        <v>545</v>
      </c>
      <c r="C108" s="336"/>
      <c r="D108" s="322" t="str">
        <f>D109</f>
        <v>21 967,91</v>
      </c>
      <c r="E108" s="322">
        <f>E109</f>
        <v>0</v>
      </c>
      <c r="F108" s="54">
        <f t="shared" si="6"/>
        <v>0</v>
      </c>
    </row>
    <row r="109" spans="1:6" ht="28.5" customHeight="1">
      <c r="A109" s="83" t="s">
        <v>525</v>
      </c>
      <c r="B109" s="301" t="s">
        <v>545</v>
      </c>
      <c r="C109" s="336">
        <v>400</v>
      </c>
      <c r="D109" s="322" t="str">
        <f>'Ведом. 2022'!G101</f>
        <v>21 967,91</v>
      </c>
      <c r="E109" s="237">
        <f>'Ведом. 2022'!H101</f>
        <v>0</v>
      </c>
      <c r="F109" s="54">
        <f t="shared" si="6"/>
        <v>0</v>
      </c>
    </row>
    <row r="110" spans="1:6" ht="33" customHeight="1">
      <c r="A110" s="306" t="s">
        <v>556</v>
      </c>
      <c r="B110" s="301" t="s">
        <v>547</v>
      </c>
      <c r="C110" s="219"/>
      <c r="D110" s="242">
        <f>D111</f>
        <v>33268475.8</v>
      </c>
      <c r="E110" s="242">
        <f>E111</f>
        <v>31471657.2</v>
      </c>
      <c r="F110" s="54">
        <f t="shared" si="6"/>
        <v>94.59903540275806</v>
      </c>
    </row>
    <row r="111" spans="1:6" ht="24" customHeight="1">
      <c r="A111" s="83" t="s">
        <v>525</v>
      </c>
      <c r="B111" s="301" t="s">
        <v>547</v>
      </c>
      <c r="C111" s="219">
        <v>400</v>
      </c>
      <c r="D111" s="242">
        <f>'Ведом. 2022'!G76</f>
        <v>33268475.8</v>
      </c>
      <c r="E111" s="237">
        <f>'Ведом. 2022'!H79</f>
        <v>31471657.2</v>
      </c>
      <c r="F111" s="54">
        <f t="shared" si="6"/>
        <v>94.59903540275806</v>
      </c>
    </row>
    <row r="112" spans="1:6" ht="50.25">
      <c r="A112" s="261" t="s">
        <v>306</v>
      </c>
      <c r="B112" s="262" t="s">
        <v>321</v>
      </c>
      <c r="C112" s="263"/>
      <c r="D112" s="265">
        <f>D113+D117+D128</f>
        <v>12956539.120000001</v>
      </c>
      <c r="E112" s="265">
        <f>E113+E117+E128</f>
        <v>12150708.67</v>
      </c>
      <c r="F112" s="431">
        <f t="shared" si="6"/>
        <v>93.78051158155264</v>
      </c>
    </row>
    <row r="113" spans="1:6" s="223" customFormat="1" ht="33">
      <c r="A113" s="38" t="s">
        <v>55</v>
      </c>
      <c r="B113" s="40" t="s">
        <v>319</v>
      </c>
      <c r="C113" s="226"/>
      <c r="D113" s="239">
        <f aca="true" t="shared" si="8" ref="D113:E115">D114</f>
        <v>1605000</v>
      </c>
      <c r="E113" s="239">
        <f t="shared" si="8"/>
        <v>1574323.75</v>
      </c>
      <c r="F113" s="430">
        <f t="shared" si="6"/>
        <v>98.08870716510903</v>
      </c>
    </row>
    <row r="114" spans="1:6" s="223" customFormat="1" ht="16.5">
      <c r="A114" s="35" t="s">
        <v>296</v>
      </c>
      <c r="B114" s="37" t="s">
        <v>319</v>
      </c>
      <c r="C114" s="37"/>
      <c r="D114" s="238">
        <f t="shared" si="8"/>
        <v>1605000</v>
      </c>
      <c r="E114" s="234">
        <f t="shared" si="8"/>
        <v>1574323.75</v>
      </c>
      <c r="F114" s="54">
        <f t="shared" si="6"/>
        <v>98.08870716510903</v>
      </c>
    </row>
    <row r="115" spans="1:6" ht="16.5">
      <c r="A115" s="35" t="s">
        <v>137</v>
      </c>
      <c r="B115" s="37" t="s">
        <v>320</v>
      </c>
      <c r="C115" s="37"/>
      <c r="D115" s="238">
        <f t="shared" si="8"/>
        <v>1605000</v>
      </c>
      <c r="E115" s="234">
        <f t="shared" si="8"/>
        <v>1574323.75</v>
      </c>
      <c r="F115" s="54">
        <f t="shared" si="6"/>
        <v>98.08870716510903</v>
      </c>
    </row>
    <row r="116" spans="1:6" ht="16.5">
      <c r="A116" s="35" t="s">
        <v>278</v>
      </c>
      <c r="B116" s="37" t="s">
        <v>320</v>
      </c>
      <c r="C116" s="37" t="s">
        <v>279</v>
      </c>
      <c r="D116" s="238">
        <f>'Ведом. 2022'!G17</f>
        <v>1605000</v>
      </c>
      <c r="E116" s="234">
        <f>'Ведом. 2022'!H17</f>
        <v>1574323.75</v>
      </c>
      <c r="F116" s="54">
        <f aca="true" t="shared" si="9" ref="F116:F137">E116*100/D116</f>
        <v>98.08870716510903</v>
      </c>
    </row>
    <row r="117" spans="1:6" s="1" customFormat="1" ht="20.25" customHeight="1">
      <c r="A117" s="38" t="s">
        <v>297</v>
      </c>
      <c r="B117" s="62" t="s">
        <v>322</v>
      </c>
      <c r="C117" s="40"/>
      <c r="D117" s="49">
        <f>D118+D121+D126</f>
        <v>8076539.12</v>
      </c>
      <c r="E117" s="49">
        <f>E118+E121+E126</f>
        <v>7429363.58</v>
      </c>
      <c r="F117" s="430">
        <f t="shared" si="9"/>
        <v>91.98696953751646</v>
      </c>
    </row>
    <row r="118" spans="1:6" ht="16.5">
      <c r="A118" s="35" t="s">
        <v>280</v>
      </c>
      <c r="B118" s="45" t="s">
        <v>323</v>
      </c>
      <c r="C118" s="37"/>
      <c r="D118" s="238">
        <f>D119+D120+D124+D125</f>
        <v>8058427</v>
      </c>
      <c r="E118" s="238">
        <f>E119+E120+E124+E125</f>
        <v>7411251.46</v>
      </c>
      <c r="F118" s="54">
        <f t="shared" si="9"/>
        <v>91.96895945077122</v>
      </c>
    </row>
    <row r="119" spans="1:6" ht="16.5">
      <c r="A119" s="35" t="s">
        <v>278</v>
      </c>
      <c r="B119" s="45" t="s">
        <v>323</v>
      </c>
      <c r="C119" s="37" t="s">
        <v>279</v>
      </c>
      <c r="D119" s="238">
        <f>'Ведом. 2022'!G22</f>
        <v>2575157</v>
      </c>
      <c r="E119" s="234">
        <f>'Ведом. 2022'!H22</f>
        <v>2568673.01</v>
      </c>
      <c r="F119" s="54">
        <f t="shared" si="9"/>
        <v>99.74820991496829</v>
      </c>
    </row>
    <row r="120" spans="1:6" ht="36" customHeight="1">
      <c r="A120" s="176" t="s">
        <v>281</v>
      </c>
      <c r="B120" s="45" t="s">
        <v>323</v>
      </c>
      <c r="C120" s="37" t="s">
        <v>282</v>
      </c>
      <c r="D120" s="238">
        <f>'Ведом. 2022'!G23</f>
        <v>5253270</v>
      </c>
      <c r="E120" s="234">
        <f>'Ведом. 2022'!H23</f>
        <v>4640925.16</v>
      </c>
      <c r="F120" s="54">
        <f t="shared" si="9"/>
        <v>88.3435490656296</v>
      </c>
    </row>
    <row r="121" spans="1:6" ht="36" customHeight="1">
      <c r="A121" s="332" t="s">
        <v>541</v>
      </c>
      <c r="B121" s="45" t="s">
        <v>322</v>
      </c>
      <c r="C121" s="37"/>
      <c r="D121" s="238">
        <f>'Ведом. 2022'!G24</f>
        <v>17112.12</v>
      </c>
      <c r="E121" s="234">
        <f>'Ведом. 2022'!H24</f>
        <v>17112.12</v>
      </c>
      <c r="F121" s="54">
        <f t="shared" si="9"/>
        <v>100</v>
      </c>
    </row>
    <row r="122" spans="1:6" ht="33" customHeight="1">
      <c r="A122" s="176" t="s">
        <v>281</v>
      </c>
      <c r="B122" s="301" t="s">
        <v>538</v>
      </c>
      <c r="C122" s="37" t="s">
        <v>282</v>
      </c>
      <c r="D122" s="238">
        <f>'Ведом. 2022'!G25</f>
        <v>16941</v>
      </c>
      <c r="E122" s="234">
        <f>'Ведом. 2022'!H25</f>
        <v>16941</v>
      </c>
      <c r="F122" s="54">
        <f t="shared" si="9"/>
        <v>100</v>
      </c>
    </row>
    <row r="123" spans="1:6" ht="32.25" customHeight="1">
      <c r="A123" s="176" t="s">
        <v>281</v>
      </c>
      <c r="B123" s="301" t="s">
        <v>539</v>
      </c>
      <c r="C123" s="37" t="s">
        <v>282</v>
      </c>
      <c r="D123" s="238">
        <f>'Ведом. 2022'!G26</f>
        <v>171.12</v>
      </c>
      <c r="E123" s="234">
        <f>'Ведом. 2022'!H26</f>
        <v>171.12</v>
      </c>
      <c r="F123" s="54">
        <f t="shared" si="9"/>
        <v>100</v>
      </c>
    </row>
    <row r="124" spans="1:6" ht="20.25" customHeight="1">
      <c r="A124" s="198" t="s">
        <v>304</v>
      </c>
      <c r="B124" s="45" t="s">
        <v>323</v>
      </c>
      <c r="C124" s="37" t="s">
        <v>303</v>
      </c>
      <c r="D124" s="238">
        <f>'Ведом. 2022'!G27</f>
        <v>70000</v>
      </c>
      <c r="E124" s="234">
        <f>'Ведом. 2022'!H27</f>
        <v>70000</v>
      </c>
      <c r="F124" s="54">
        <f t="shared" si="9"/>
        <v>100</v>
      </c>
    </row>
    <row r="125" spans="1:6" ht="16.5">
      <c r="A125" s="177" t="s">
        <v>283</v>
      </c>
      <c r="B125" s="45" t="s">
        <v>323</v>
      </c>
      <c r="C125" s="37" t="s">
        <v>284</v>
      </c>
      <c r="D125" s="238">
        <f>'Ведом. 2022'!G28</f>
        <v>160000</v>
      </c>
      <c r="E125" s="234">
        <f>'Ведом. 2022'!H28</f>
        <v>131653.29</v>
      </c>
      <c r="F125" s="54">
        <f t="shared" si="9"/>
        <v>82.28330625</v>
      </c>
    </row>
    <row r="126" spans="1:6" ht="37.5" customHeight="1">
      <c r="A126" s="328" t="s">
        <v>311</v>
      </c>
      <c r="B126" s="45" t="s">
        <v>502</v>
      </c>
      <c r="C126" s="37"/>
      <c r="D126" s="238">
        <f>D127</f>
        <v>1000</v>
      </c>
      <c r="E126" s="234">
        <f>E127</f>
        <v>1000</v>
      </c>
      <c r="F126" s="54">
        <f t="shared" si="9"/>
        <v>100</v>
      </c>
    </row>
    <row r="127" spans="1:6" ht="35.25" customHeight="1">
      <c r="A127" s="176" t="s">
        <v>281</v>
      </c>
      <c r="B127" s="45" t="s">
        <v>502</v>
      </c>
      <c r="C127" s="220">
        <v>240</v>
      </c>
      <c r="D127" s="270">
        <f>'Ведом. 2022'!G30</f>
        <v>1000</v>
      </c>
      <c r="E127" s="234">
        <f>'Ведом. 2022'!H30</f>
        <v>1000</v>
      </c>
      <c r="F127" s="54">
        <f t="shared" si="9"/>
        <v>100</v>
      </c>
    </row>
    <row r="128" spans="1:6" s="223" customFormat="1" ht="16.5">
      <c r="A128" s="38" t="s">
        <v>116</v>
      </c>
      <c r="B128" s="62" t="s">
        <v>324</v>
      </c>
      <c r="C128" s="226"/>
      <c r="D128" s="239">
        <f>D129+D133+D135</f>
        <v>3275000</v>
      </c>
      <c r="E128" s="239">
        <f>E129+E133+E135</f>
        <v>3147021.34</v>
      </c>
      <c r="F128" s="430">
        <f t="shared" si="9"/>
        <v>96.09225465648855</v>
      </c>
    </row>
    <row r="129" spans="1:6" ht="24.75" customHeight="1">
      <c r="A129" s="35" t="s">
        <v>450</v>
      </c>
      <c r="B129" s="45" t="s">
        <v>381</v>
      </c>
      <c r="C129" s="220"/>
      <c r="D129" s="238">
        <f>D130+D131+D132</f>
        <v>2866000</v>
      </c>
      <c r="E129" s="238">
        <f>E130+E131+E132</f>
        <v>2762121.34</v>
      </c>
      <c r="F129" s="54">
        <f t="shared" si="9"/>
        <v>96.3754829030007</v>
      </c>
    </row>
    <row r="130" spans="1:6" ht="16.5">
      <c r="A130" s="177" t="s">
        <v>278</v>
      </c>
      <c r="B130" s="45" t="s">
        <v>381</v>
      </c>
      <c r="C130" s="119" t="s">
        <v>279</v>
      </c>
      <c r="D130" s="238">
        <f>'Ведом. 2022'!G89</f>
        <v>2615000</v>
      </c>
      <c r="E130" s="234">
        <f>'Ведом. 2022'!H89</f>
        <v>2547729.02</v>
      </c>
      <c r="F130" s="54">
        <f t="shared" si="9"/>
        <v>97.42749598470364</v>
      </c>
    </row>
    <row r="131" spans="1:6" ht="30.75" customHeight="1">
      <c r="A131" s="176" t="s">
        <v>281</v>
      </c>
      <c r="B131" s="37" t="s">
        <v>381</v>
      </c>
      <c r="C131" s="37" t="s">
        <v>282</v>
      </c>
      <c r="D131" s="44">
        <f>'Ведом. 2022'!G90</f>
        <v>250000</v>
      </c>
      <c r="E131" s="235">
        <f>'Ведом. 2022'!H90</f>
        <v>213592.32</v>
      </c>
      <c r="F131" s="54">
        <f t="shared" si="9"/>
        <v>85.436928</v>
      </c>
    </row>
    <row r="132" spans="1:6" ht="24.75" customHeight="1">
      <c r="A132" s="177" t="s">
        <v>283</v>
      </c>
      <c r="B132" s="37" t="s">
        <v>381</v>
      </c>
      <c r="C132" s="37" t="s">
        <v>284</v>
      </c>
      <c r="D132" s="44">
        <f>'Ведом. 2022'!G91</f>
        <v>1000</v>
      </c>
      <c r="E132" s="235">
        <f>'Ведом. 2022'!H91</f>
        <v>800</v>
      </c>
      <c r="F132" s="54">
        <f t="shared" si="9"/>
        <v>80</v>
      </c>
    </row>
    <row r="133" spans="1:6" ht="34.5" customHeight="1">
      <c r="A133" s="176" t="s">
        <v>179</v>
      </c>
      <c r="B133" s="45" t="s">
        <v>341</v>
      </c>
      <c r="C133" s="37"/>
      <c r="D133" s="238">
        <f>D134</f>
        <v>369000</v>
      </c>
      <c r="E133" s="234">
        <f>E134</f>
        <v>369000</v>
      </c>
      <c r="F133" s="54">
        <f t="shared" si="9"/>
        <v>100</v>
      </c>
    </row>
    <row r="134" spans="1:6" ht="20.25" customHeight="1">
      <c r="A134" s="285" t="s">
        <v>278</v>
      </c>
      <c r="B134" s="121" t="s">
        <v>341</v>
      </c>
      <c r="C134" s="46" t="s">
        <v>279</v>
      </c>
      <c r="D134" s="394">
        <f>'Ведом. 2022'!G41</f>
        <v>369000</v>
      </c>
      <c r="E134" s="270">
        <f>'Ведом. 2022'!H41</f>
        <v>369000</v>
      </c>
      <c r="F134" s="54">
        <f t="shared" si="9"/>
        <v>100</v>
      </c>
    </row>
    <row r="135" spans="1:6" ht="35.25" customHeight="1">
      <c r="A135" s="307" t="s">
        <v>383</v>
      </c>
      <c r="B135" s="45" t="s">
        <v>449</v>
      </c>
      <c r="C135" s="37"/>
      <c r="D135" s="395">
        <f>D136</f>
        <v>40000</v>
      </c>
      <c r="E135" s="270">
        <f>E136</f>
        <v>15900</v>
      </c>
      <c r="F135" s="54">
        <f t="shared" si="9"/>
        <v>39.75</v>
      </c>
    </row>
    <row r="136" spans="1:6" ht="24" customHeight="1" thickBot="1">
      <c r="A136" s="433" t="s">
        <v>281</v>
      </c>
      <c r="B136" s="121" t="s">
        <v>449</v>
      </c>
      <c r="C136" s="46" t="s">
        <v>282</v>
      </c>
      <c r="D136" s="394">
        <f>'Ведом. 2022'!G129</f>
        <v>40000</v>
      </c>
      <c r="E136" s="434">
        <f>'Ведом. 2022'!H129</f>
        <v>15900</v>
      </c>
      <c r="F136" s="54">
        <f t="shared" si="9"/>
        <v>39.75</v>
      </c>
    </row>
    <row r="137" spans="1:6" s="223" customFormat="1" ht="30" customHeight="1" thickBot="1">
      <c r="A137" s="435" t="s">
        <v>342</v>
      </c>
      <c r="B137" s="436"/>
      <c r="C137" s="437"/>
      <c r="D137" s="438">
        <f>D14+D112</f>
        <v>109692188.14000002</v>
      </c>
      <c r="E137" s="438">
        <f>E14+E112</f>
        <v>102914435.44</v>
      </c>
      <c r="F137" s="432">
        <f t="shared" si="9"/>
        <v>93.8211163302262</v>
      </c>
    </row>
    <row r="138" ht="16.5">
      <c r="A138" s="308"/>
    </row>
  </sheetData>
  <sheetProtection/>
  <mergeCells count="8">
    <mergeCell ref="A7:D7"/>
    <mergeCell ref="A10:D10"/>
    <mergeCell ref="A8:D8"/>
    <mergeCell ref="A9:D9"/>
    <mergeCell ref="B3:G3"/>
    <mergeCell ref="C1:F1"/>
    <mergeCell ref="B2:F2"/>
    <mergeCell ref="C4:F4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19" bestFit="1" customWidth="1"/>
    <col min="7" max="8" width="27.375" style="19" hidden="1" customWidth="1"/>
  </cols>
  <sheetData>
    <row r="1" spans="2:8" ht="18">
      <c r="B1" s="8" t="s">
        <v>301</v>
      </c>
      <c r="C1" s="124"/>
      <c r="D1" s="124"/>
      <c r="E1" s="124"/>
      <c r="F1" s="124"/>
      <c r="G1" s="124"/>
      <c r="H1" s="124"/>
    </row>
    <row r="2" spans="2:8" ht="18">
      <c r="B2" s="8" t="s">
        <v>259</v>
      </c>
      <c r="C2" s="124"/>
      <c r="D2" s="124"/>
      <c r="E2" s="124"/>
      <c r="F2" s="124"/>
      <c r="G2" s="124"/>
      <c r="H2" s="124"/>
    </row>
    <row r="3" spans="2:8" ht="18">
      <c r="B3" s="8" t="s">
        <v>234</v>
      </c>
      <c r="C3" s="124"/>
      <c r="D3" s="124"/>
      <c r="E3" s="124"/>
      <c r="F3" s="124"/>
      <c r="G3" s="124"/>
      <c r="H3" s="124"/>
    </row>
    <row r="4" spans="2:8" ht="18">
      <c r="B4" s="8" t="s">
        <v>260</v>
      </c>
      <c r="C4" s="124"/>
      <c r="D4" s="124"/>
      <c r="E4" s="124"/>
      <c r="F4" s="124"/>
      <c r="G4" s="124"/>
      <c r="H4" s="124"/>
    </row>
    <row r="5" spans="2:8" ht="18.75" customHeight="1">
      <c r="B5" s="8" t="s">
        <v>263</v>
      </c>
      <c r="C5" s="124"/>
      <c r="D5" s="124"/>
      <c r="E5" s="124"/>
      <c r="F5" s="124"/>
      <c r="G5" s="124"/>
      <c r="H5" s="124"/>
    </row>
    <row r="6" spans="2:8" ht="18">
      <c r="B6" s="8" t="s">
        <v>261</v>
      </c>
      <c r="C6" s="124"/>
      <c r="D6" s="124"/>
      <c r="E6" s="124"/>
      <c r="F6" s="124"/>
      <c r="G6" s="124"/>
      <c r="H6" s="124"/>
    </row>
    <row r="7" spans="2:8" ht="18">
      <c r="B7" s="8" t="s">
        <v>262</v>
      </c>
      <c r="C7" s="124"/>
      <c r="D7" s="124"/>
      <c r="E7" s="124"/>
      <c r="F7" s="124"/>
      <c r="G7" s="124"/>
      <c r="H7" s="124"/>
    </row>
    <row r="8" spans="1:8" ht="18">
      <c r="A8" s="4"/>
      <c r="B8" s="13"/>
      <c r="C8" s="8"/>
      <c r="D8" s="8"/>
      <c r="E8" s="8"/>
      <c r="F8" s="8"/>
      <c r="G8" s="8"/>
      <c r="H8" s="8"/>
    </row>
    <row r="9" spans="1:8" ht="16.5">
      <c r="A9" s="484" t="s">
        <v>157</v>
      </c>
      <c r="B9" s="484"/>
      <c r="C9" s="484"/>
      <c r="D9" s="484"/>
      <c r="E9" s="484"/>
      <c r="F9" s="484"/>
      <c r="G9"/>
      <c r="H9"/>
    </row>
    <row r="10" spans="1:8" ht="16.5">
      <c r="A10" s="484" t="s">
        <v>255</v>
      </c>
      <c r="B10" s="484"/>
      <c r="C10" s="484"/>
      <c r="D10" s="484"/>
      <c r="E10" s="484"/>
      <c r="F10" s="484"/>
      <c r="G10"/>
      <c r="H10"/>
    </row>
    <row r="11" spans="1:8" ht="16.5">
      <c r="A11" s="466" t="s">
        <v>264</v>
      </c>
      <c r="B11" s="466"/>
      <c r="C11" s="466"/>
      <c r="D11" s="466"/>
      <c r="E11" s="466"/>
      <c r="F11" s="466"/>
      <c r="G11"/>
      <c r="H11"/>
    </row>
    <row r="12" spans="1:8" ht="17.25">
      <c r="A12" s="3"/>
      <c r="B12" s="5"/>
      <c r="C12" s="5"/>
      <c r="D12" s="5"/>
      <c r="E12" s="5"/>
      <c r="F12" s="18" t="s">
        <v>0</v>
      </c>
      <c r="G12" s="18" t="s">
        <v>0</v>
      </c>
      <c r="H12" s="18" t="s">
        <v>0</v>
      </c>
    </row>
    <row r="13" spans="1:8" ht="51.75" customHeight="1">
      <c r="A13" s="169" t="s">
        <v>47</v>
      </c>
      <c r="B13" s="170" t="s">
        <v>48</v>
      </c>
      <c r="C13" s="170" t="s">
        <v>49</v>
      </c>
      <c r="D13" s="170" t="s">
        <v>50</v>
      </c>
      <c r="E13" s="170" t="s">
        <v>51</v>
      </c>
      <c r="F13" s="186" t="s">
        <v>265</v>
      </c>
      <c r="G13" s="186" t="s">
        <v>298</v>
      </c>
      <c r="H13" s="186" t="s">
        <v>299</v>
      </c>
    </row>
    <row r="14" spans="1:8" s="1" customFormat="1" ht="22.5" customHeight="1">
      <c r="A14" s="192" t="s">
        <v>115</v>
      </c>
      <c r="B14" s="81" t="s">
        <v>24</v>
      </c>
      <c r="C14" s="65"/>
      <c r="D14" s="65"/>
      <c r="E14" s="65"/>
      <c r="F14" s="189" t="e">
        <f>F15+F16+F17+F18+F19+F20+F21</f>
        <v>#REF!</v>
      </c>
      <c r="G14" s="189" t="e">
        <f>G15+G16+G17+G18+G19+G20+G21</f>
        <v>#REF!</v>
      </c>
      <c r="H14" s="189" t="e">
        <f>H15+H16+H17+H18+H19+H20+H21</f>
        <v>#REF!</v>
      </c>
    </row>
    <row r="15" spans="1:8" ht="33">
      <c r="A15" s="166" t="s">
        <v>55</v>
      </c>
      <c r="B15" s="60" t="s">
        <v>24</v>
      </c>
      <c r="C15" s="45" t="s">
        <v>29</v>
      </c>
      <c r="D15" s="45"/>
      <c r="E15" s="45"/>
      <c r="F15" s="167" t="e">
        <f>#REF!</f>
        <v>#REF!</v>
      </c>
      <c r="G15" s="167" t="e">
        <f>#REF!</f>
        <v>#REF!</v>
      </c>
      <c r="H15" s="167" t="e">
        <f>#REF!</f>
        <v>#REF!</v>
      </c>
    </row>
    <row r="16" spans="1:8" ht="33">
      <c r="A16" s="166" t="s">
        <v>235</v>
      </c>
      <c r="B16" s="60" t="s">
        <v>24</v>
      </c>
      <c r="C16" s="45" t="s">
        <v>33</v>
      </c>
      <c r="D16" s="45"/>
      <c r="E16" s="45"/>
      <c r="F16" s="167" t="e">
        <f>#REF!</f>
        <v>#REF!</v>
      </c>
      <c r="G16" s="167" t="e">
        <f>#REF!</f>
        <v>#REF!</v>
      </c>
      <c r="H16" s="167" t="e">
        <f>#REF!</f>
        <v>#REF!</v>
      </c>
    </row>
    <row r="17" spans="1:8" ht="50.25">
      <c r="A17" s="166" t="s">
        <v>172</v>
      </c>
      <c r="B17" s="60" t="s">
        <v>24</v>
      </c>
      <c r="C17" s="60" t="s">
        <v>27</v>
      </c>
      <c r="D17" s="60"/>
      <c r="E17" s="60"/>
      <c r="F17" s="167" t="e">
        <f>#REF!+#REF!+#REF!</f>
        <v>#REF!</v>
      </c>
      <c r="G17" s="167" t="e">
        <f>#REF!+#REF!+#REF!</f>
        <v>#REF!</v>
      </c>
      <c r="H17" s="167" t="e">
        <f>#REF!+#REF!+#REF!</f>
        <v>#REF!</v>
      </c>
    </row>
    <row r="18" spans="1:8" ht="33">
      <c r="A18" s="166" t="s">
        <v>145</v>
      </c>
      <c r="B18" s="60" t="s">
        <v>24</v>
      </c>
      <c r="C18" s="60" t="s">
        <v>30</v>
      </c>
      <c r="D18" s="45"/>
      <c r="E18" s="45"/>
      <c r="F18" s="167" t="e">
        <f>#REF!+#REF!</f>
        <v>#REF!</v>
      </c>
      <c r="G18" s="167" t="e">
        <f>#REF!+#REF!</f>
        <v>#REF!</v>
      </c>
      <c r="H18" s="167" t="e">
        <f>#REF!+#REF!</f>
        <v>#REF!</v>
      </c>
    </row>
    <row r="19" spans="1:8" ht="16.5">
      <c r="A19" s="166" t="s">
        <v>77</v>
      </c>
      <c r="B19" s="60" t="s">
        <v>24</v>
      </c>
      <c r="C19" s="60" t="s">
        <v>23</v>
      </c>
      <c r="D19" s="45"/>
      <c r="E19" s="45"/>
      <c r="F19" s="167">
        <v>0</v>
      </c>
      <c r="G19" s="167">
        <v>0</v>
      </c>
      <c r="H19" s="167">
        <v>0</v>
      </c>
    </row>
    <row r="20" spans="1:8" ht="16.5">
      <c r="A20" s="165" t="s">
        <v>231</v>
      </c>
      <c r="B20" s="43" t="s">
        <v>24</v>
      </c>
      <c r="C20" s="43" t="s">
        <v>32</v>
      </c>
      <c r="D20" s="43"/>
      <c r="E20" s="43"/>
      <c r="F20" s="168" t="e">
        <f>#REF!</f>
        <v>#REF!</v>
      </c>
      <c r="G20" s="168" t="e">
        <f>#REF!</f>
        <v>#REF!</v>
      </c>
      <c r="H20" s="168" t="e">
        <f>#REF!</f>
        <v>#REF!</v>
      </c>
    </row>
    <row r="21" spans="1:8" ht="16.5">
      <c r="A21" s="166" t="s">
        <v>116</v>
      </c>
      <c r="B21" s="60" t="s">
        <v>24</v>
      </c>
      <c r="C21" s="60" t="s">
        <v>34</v>
      </c>
      <c r="D21" s="45"/>
      <c r="E21" s="45"/>
      <c r="F21" s="167" t="e">
        <f>#REF!+#REF!+#REF!+#REF!</f>
        <v>#REF!</v>
      </c>
      <c r="G21" s="167" t="e">
        <f>#REF!+#REF!+#REF!+#REF!</f>
        <v>#REF!</v>
      </c>
      <c r="H21" s="167" t="e">
        <f>#REF!+#REF!+#REF!+#REF!</f>
        <v>#REF!</v>
      </c>
    </row>
    <row r="22" spans="1:8" s="1" customFormat="1" ht="16.5">
      <c r="A22" s="193" t="s">
        <v>177</v>
      </c>
      <c r="B22" s="61" t="s">
        <v>29</v>
      </c>
      <c r="C22" s="62"/>
      <c r="D22" s="62"/>
      <c r="E22" s="62"/>
      <c r="F22" s="187" t="e">
        <f>F23</f>
        <v>#REF!</v>
      </c>
      <c r="G22" s="187" t="e">
        <f>G23</f>
        <v>#REF!</v>
      </c>
      <c r="H22" s="187" t="e">
        <f>H23</f>
        <v>#REF!</v>
      </c>
    </row>
    <row r="23" spans="1:8" s="1" customFormat="1" ht="16.5">
      <c r="A23" s="166" t="s">
        <v>178</v>
      </c>
      <c r="B23" s="60" t="s">
        <v>29</v>
      </c>
      <c r="C23" s="45" t="s">
        <v>33</v>
      </c>
      <c r="D23" s="45"/>
      <c r="E23" s="45"/>
      <c r="F23" s="168" t="e">
        <f>#REF!</f>
        <v>#REF!</v>
      </c>
      <c r="G23" s="168" t="e">
        <f>#REF!</f>
        <v>#REF!</v>
      </c>
      <c r="H23" s="168" t="e">
        <f>#REF!</f>
        <v>#REF!</v>
      </c>
    </row>
    <row r="24" spans="1:8" s="9" customFormat="1" ht="16.5">
      <c r="A24" s="193" t="s">
        <v>75</v>
      </c>
      <c r="B24" s="61" t="s">
        <v>33</v>
      </c>
      <c r="C24" s="62"/>
      <c r="D24" s="62"/>
      <c r="E24" s="62"/>
      <c r="F24" s="187" t="e">
        <f>F25+F26+F27</f>
        <v>#REF!</v>
      </c>
      <c r="G24" s="187" t="e">
        <f>G25+G26+G27</f>
        <v>#REF!</v>
      </c>
      <c r="H24" s="187" t="e">
        <f>H25+H26+H27</f>
        <v>#REF!</v>
      </c>
    </row>
    <row r="25" spans="1:8" ht="16.5">
      <c r="A25" s="166" t="s">
        <v>76</v>
      </c>
      <c r="B25" s="60" t="s">
        <v>33</v>
      </c>
      <c r="C25" s="60" t="s">
        <v>29</v>
      </c>
      <c r="D25" s="45"/>
      <c r="E25" s="45"/>
      <c r="F25" s="167" t="e">
        <f>#REF!+#REF!</f>
        <v>#REF!</v>
      </c>
      <c r="G25" s="167" t="e">
        <f>#REF!+#REF!</f>
        <v>#REF!</v>
      </c>
      <c r="H25" s="167" t="e">
        <f>#REF!+#REF!</f>
        <v>#REF!</v>
      </c>
    </row>
    <row r="26" spans="1:8" ht="33">
      <c r="A26" s="166" t="s">
        <v>173</v>
      </c>
      <c r="B26" s="60" t="s">
        <v>33</v>
      </c>
      <c r="C26" s="60" t="s">
        <v>25</v>
      </c>
      <c r="D26" s="60"/>
      <c r="E26" s="60"/>
      <c r="F26" s="167" t="e">
        <f>#REF!+#REF!</f>
        <v>#REF!</v>
      </c>
      <c r="G26" s="167" t="e">
        <f>#REF!+#REF!</f>
        <v>#REF!</v>
      </c>
      <c r="H26" s="167" t="e">
        <f>#REF!+#REF!</f>
        <v>#REF!</v>
      </c>
    </row>
    <row r="27" spans="1:8" ht="16.5">
      <c r="A27" s="166" t="s">
        <v>181</v>
      </c>
      <c r="B27" s="45" t="s">
        <v>33</v>
      </c>
      <c r="C27" s="45" t="s">
        <v>31</v>
      </c>
      <c r="D27" s="45"/>
      <c r="E27" s="45"/>
      <c r="F27" s="167">
        <v>0</v>
      </c>
      <c r="G27" s="167">
        <v>0</v>
      </c>
      <c r="H27" s="167">
        <v>0</v>
      </c>
    </row>
    <row r="28" spans="1:8" s="9" customFormat="1" ht="16.5">
      <c r="A28" s="194" t="s">
        <v>117</v>
      </c>
      <c r="B28" s="62" t="s">
        <v>27</v>
      </c>
      <c r="C28" s="62"/>
      <c r="D28" s="62"/>
      <c r="E28" s="62"/>
      <c r="F28" s="187" t="e">
        <f>F29+F30+F31+F32+F33+F34</f>
        <v>#REF!</v>
      </c>
      <c r="G28" s="187" t="e">
        <f>G29+G30+G31+G32+G33+G34</f>
        <v>#REF!</v>
      </c>
      <c r="H28" s="187" t="e">
        <f>H29+H30+H31+H32+H33+H34</f>
        <v>#REF!</v>
      </c>
    </row>
    <row r="29" spans="1:8" ht="16.5">
      <c r="A29" s="166" t="s">
        <v>122</v>
      </c>
      <c r="B29" s="60" t="s">
        <v>27</v>
      </c>
      <c r="C29" s="60" t="s">
        <v>24</v>
      </c>
      <c r="D29" s="45"/>
      <c r="E29" s="45"/>
      <c r="F29" s="167" t="e">
        <f>#REF!</f>
        <v>#REF!</v>
      </c>
      <c r="G29" s="167" t="e">
        <f>#REF!</f>
        <v>#REF!</v>
      </c>
      <c r="H29" s="167" t="e">
        <f>#REF!</f>
        <v>#REF!</v>
      </c>
    </row>
    <row r="30" spans="1:8" ht="16.5">
      <c r="A30" s="166" t="s">
        <v>118</v>
      </c>
      <c r="B30" s="60" t="s">
        <v>27</v>
      </c>
      <c r="C30" s="60" t="s">
        <v>28</v>
      </c>
      <c r="D30" s="45"/>
      <c r="E30" s="45"/>
      <c r="F30" s="167" t="e">
        <f>#REF!</f>
        <v>#REF!</v>
      </c>
      <c r="G30" s="167" t="e">
        <f>#REF!</f>
        <v>#REF!</v>
      </c>
      <c r="H30" s="167" t="e">
        <f>#REF!</f>
        <v>#REF!</v>
      </c>
    </row>
    <row r="31" spans="1:8" ht="16.5">
      <c r="A31" s="166" t="s">
        <v>104</v>
      </c>
      <c r="B31" s="45" t="s">
        <v>27</v>
      </c>
      <c r="C31" s="45" t="s">
        <v>26</v>
      </c>
      <c r="D31" s="45"/>
      <c r="E31" s="45"/>
      <c r="F31" s="168" t="e">
        <f>#REF!</f>
        <v>#REF!</v>
      </c>
      <c r="G31" s="168" t="e">
        <f>#REF!</f>
        <v>#REF!</v>
      </c>
      <c r="H31" s="168" t="e">
        <f>#REF!</f>
        <v>#REF!</v>
      </c>
    </row>
    <row r="32" spans="1:8" s="1" customFormat="1" ht="16.5">
      <c r="A32" s="166" t="s">
        <v>169</v>
      </c>
      <c r="B32" s="45" t="s">
        <v>27</v>
      </c>
      <c r="C32" s="45" t="s">
        <v>25</v>
      </c>
      <c r="D32" s="45"/>
      <c r="E32" s="45"/>
      <c r="F32" s="167" t="e">
        <f>#REF!+#REF!</f>
        <v>#REF!</v>
      </c>
      <c r="G32" s="167" t="e">
        <f>#REF!+#REF!</f>
        <v>#REF!</v>
      </c>
      <c r="H32" s="167" t="e">
        <f>#REF!+#REF!</f>
        <v>#REF!</v>
      </c>
    </row>
    <row r="33" spans="1:8" ht="16.5">
      <c r="A33" s="166" t="s">
        <v>230</v>
      </c>
      <c r="B33" s="45" t="s">
        <v>27</v>
      </c>
      <c r="C33" s="45" t="s">
        <v>31</v>
      </c>
      <c r="D33" s="45"/>
      <c r="E33" s="45"/>
      <c r="F33" s="167">
        <v>0</v>
      </c>
      <c r="G33" s="167">
        <v>0</v>
      </c>
      <c r="H33" s="167">
        <v>0</v>
      </c>
    </row>
    <row r="34" spans="1:8" ht="16.5">
      <c r="A34" s="166" t="s">
        <v>35</v>
      </c>
      <c r="B34" s="60" t="s">
        <v>27</v>
      </c>
      <c r="C34" s="60" t="s">
        <v>61</v>
      </c>
      <c r="D34" s="60"/>
      <c r="E34" s="60"/>
      <c r="F34" s="167" t="e">
        <f>#REF!+#REF!+#REF!</f>
        <v>#REF!</v>
      </c>
      <c r="G34" s="167" t="e">
        <f>#REF!+#REF!+#REF!</f>
        <v>#REF!</v>
      </c>
      <c r="H34" s="167" t="e">
        <f>#REF!+#REF!+#REF!</f>
        <v>#REF!</v>
      </c>
    </row>
    <row r="35" spans="1:8" s="9" customFormat="1" ht="16.5">
      <c r="A35" s="193" t="s">
        <v>119</v>
      </c>
      <c r="B35" s="61" t="s">
        <v>28</v>
      </c>
      <c r="C35" s="62"/>
      <c r="D35" s="62"/>
      <c r="E35" s="62"/>
      <c r="F35" s="187" t="e">
        <f>F36+F37+F38</f>
        <v>#REF!</v>
      </c>
      <c r="G35" s="187" t="e">
        <f>G36+G37+G38</f>
        <v>#REF!</v>
      </c>
      <c r="H35" s="187" t="e">
        <f>H36+H37+H38</f>
        <v>#REF!</v>
      </c>
    </row>
    <row r="36" spans="1:8" s="9" customFormat="1" ht="16.5">
      <c r="A36" s="166" t="s">
        <v>120</v>
      </c>
      <c r="B36" s="60" t="s">
        <v>28</v>
      </c>
      <c r="C36" s="45" t="s">
        <v>24</v>
      </c>
      <c r="D36" s="45"/>
      <c r="E36" s="45"/>
      <c r="F36" s="167" t="e">
        <f>#REF!</f>
        <v>#REF!</v>
      </c>
      <c r="G36" s="167" t="e">
        <f>#REF!</f>
        <v>#REF!</v>
      </c>
      <c r="H36" s="167" t="e">
        <f>#REF!</f>
        <v>#REF!</v>
      </c>
    </row>
    <row r="37" spans="1:8" ht="16.5">
      <c r="A37" s="166" t="s">
        <v>121</v>
      </c>
      <c r="B37" s="60" t="s">
        <v>28</v>
      </c>
      <c r="C37" s="60" t="s">
        <v>29</v>
      </c>
      <c r="D37" s="60"/>
      <c r="E37" s="45"/>
      <c r="F37" s="167" t="e">
        <f>#REF!</f>
        <v>#REF!</v>
      </c>
      <c r="G37" s="167" t="e">
        <f>#REF!</f>
        <v>#REF!</v>
      </c>
      <c r="H37" s="167" t="e">
        <f>#REF!</f>
        <v>#REF!</v>
      </c>
    </row>
    <row r="38" spans="1:8" s="1" customFormat="1" ht="16.5">
      <c r="A38" s="166" t="s">
        <v>53</v>
      </c>
      <c r="B38" s="45" t="s">
        <v>28</v>
      </c>
      <c r="C38" s="45" t="s">
        <v>33</v>
      </c>
      <c r="D38" s="45"/>
      <c r="E38" s="45"/>
      <c r="F38" s="168" t="e">
        <f>#REF!</f>
        <v>#REF!</v>
      </c>
      <c r="G38" s="168" t="e">
        <f>#REF!</f>
        <v>#REF!</v>
      </c>
      <c r="H38" s="168" t="e">
        <f>#REF!</f>
        <v>#REF!</v>
      </c>
    </row>
    <row r="39" spans="1:8" s="9" customFormat="1" ht="16.5">
      <c r="A39" s="193" t="s">
        <v>93</v>
      </c>
      <c r="B39" s="61" t="s">
        <v>30</v>
      </c>
      <c r="C39" s="61"/>
      <c r="D39" s="62"/>
      <c r="E39" s="62"/>
      <c r="F39" s="187" t="e">
        <f>F40+F41</f>
        <v>#REF!</v>
      </c>
      <c r="G39" s="187" t="e">
        <f>G40+G41</f>
        <v>#REF!</v>
      </c>
      <c r="H39" s="187" t="e">
        <f>H40+H41</f>
        <v>#REF!</v>
      </c>
    </row>
    <row r="40" spans="1:8" s="9" customFormat="1" ht="16.5">
      <c r="A40" s="166" t="s">
        <v>220</v>
      </c>
      <c r="B40" s="60" t="s">
        <v>30</v>
      </c>
      <c r="C40" s="60" t="s">
        <v>29</v>
      </c>
      <c r="D40" s="45"/>
      <c r="E40" s="45"/>
      <c r="F40" s="167" t="e">
        <f>#REF!</f>
        <v>#REF!</v>
      </c>
      <c r="G40" s="167" t="e">
        <f>#REF!</f>
        <v>#REF!</v>
      </c>
      <c r="H40" s="167" t="e">
        <f>#REF!</f>
        <v>#REF!</v>
      </c>
    </row>
    <row r="41" spans="1:8" ht="16.5">
      <c r="A41" s="166" t="s">
        <v>229</v>
      </c>
      <c r="B41" s="45" t="s">
        <v>30</v>
      </c>
      <c r="C41" s="45" t="s">
        <v>28</v>
      </c>
      <c r="D41" s="60"/>
      <c r="E41" s="60"/>
      <c r="F41" s="167">
        <v>0</v>
      </c>
      <c r="G41" s="167">
        <v>0</v>
      </c>
      <c r="H41" s="167">
        <v>0</v>
      </c>
    </row>
    <row r="42" spans="1:8" s="9" customFormat="1" ht="16.5">
      <c r="A42" s="193" t="s">
        <v>52</v>
      </c>
      <c r="B42" s="61" t="s">
        <v>23</v>
      </c>
      <c r="C42" s="62"/>
      <c r="D42" s="62"/>
      <c r="E42" s="62"/>
      <c r="F42" s="187" t="e">
        <f>F43+F44+F45+F46+F47</f>
        <v>#REF!</v>
      </c>
      <c r="G42" s="187" t="e">
        <f>G43+G44+G45+G46+G47</f>
        <v>#REF!</v>
      </c>
      <c r="H42" s="187" t="e">
        <f>H43+H44+H45+H46+H47</f>
        <v>#REF!</v>
      </c>
    </row>
    <row r="43" spans="1:8" ht="16.5">
      <c r="A43" s="166" t="s">
        <v>21</v>
      </c>
      <c r="B43" s="60" t="s">
        <v>23</v>
      </c>
      <c r="C43" s="45" t="s">
        <v>24</v>
      </c>
      <c r="D43" s="45"/>
      <c r="E43" s="45"/>
      <c r="F43" s="167" t="e">
        <f>#REF!+#REF!</f>
        <v>#REF!</v>
      </c>
      <c r="G43" s="167" t="e">
        <f>#REF!+#REF!</f>
        <v>#REF!</v>
      </c>
      <c r="H43" s="167" t="e">
        <f>#REF!+#REF!</f>
        <v>#REF!</v>
      </c>
    </row>
    <row r="44" spans="1:8" ht="16.5">
      <c r="A44" s="166" t="s">
        <v>2</v>
      </c>
      <c r="B44" s="60" t="s">
        <v>23</v>
      </c>
      <c r="C44" s="60" t="s">
        <v>29</v>
      </c>
      <c r="D44" s="45"/>
      <c r="E44" s="45"/>
      <c r="F44" s="167" t="e">
        <f>#REF!+#REF!+#REF!</f>
        <v>#REF!</v>
      </c>
      <c r="G44" s="167" t="e">
        <f>#REF!+#REF!+#REF!</f>
        <v>#REF!</v>
      </c>
      <c r="H44" s="167" t="e">
        <f>#REF!+#REF!+#REF!</f>
        <v>#REF!</v>
      </c>
    </row>
    <row r="45" spans="1:8" ht="18" customHeight="1">
      <c r="A45" s="155" t="s">
        <v>256</v>
      </c>
      <c r="B45" s="60" t="s">
        <v>23</v>
      </c>
      <c r="C45" s="60" t="s">
        <v>28</v>
      </c>
      <c r="D45" s="40" t="s">
        <v>28</v>
      </c>
      <c r="E45" s="45"/>
      <c r="F45" s="167" t="e">
        <f>#REF!+#REF!+#REF!+#REF!+#REF!+#REF!+#REF!+#REF!</f>
        <v>#REF!</v>
      </c>
      <c r="G45" s="167" t="e">
        <f>#REF!+#REF!+#REF!+#REF!+#REF!+#REF!+#REF!+#REF!</f>
        <v>#REF!</v>
      </c>
      <c r="H45" s="167" t="e">
        <f>#REF!+#REF!+#REF!+#REF!+#REF!+#REF!+#REF!+#REF!</f>
        <v>#REF!</v>
      </c>
    </row>
    <row r="46" spans="1:8" ht="16.5">
      <c r="A46" s="166" t="s">
        <v>131</v>
      </c>
      <c r="B46" s="60" t="s">
        <v>23</v>
      </c>
      <c r="C46" s="45" t="s">
        <v>23</v>
      </c>
      <c r="D46" s="45"/>
      <c r="E46" s="45"/>
      <c r="F46" s="167" t="e">
        <f>#REF!+#REF!</f>
        <v>#REF!</v>
      </c>
      <c r="G46" s="167" t="e">
        <f>#REF!+#REF!</f>
        <v>#REF!</v>
      </c>
      <c r="H46" s="167" t="e">
        <f>#REF!+#REF!</f>
        <v>#REF!</v>
      </c>
    </row>
    <row r="47" spans="1:8" ht="16.5">
      <c r="A47" s="166" t="s">
        <v>135</v>
      </c>
      <c r="B47" s="60" t="s">
        <v>23</v>
      </c>
      <c r="C47" s="45" t="s">
        <v>25</v>
      </c>
      <c r="D47" s="60"/>
      <c r="E47" s="60"/>
      <c r="F47" s="167" t="e">
        <f>#REF!+#REF!</f>
        <v>#REF!</v>
      </c>
      <c r="G47" s="167" t="e">
        <f>#REF!+#REF!</f>
        <v>#REF!</v>
      </c>
      <c r="H47" s="167" t="e">
        <f>#REF!+#REF!</f>
        <v>#REF!</v>
      </c>
    </row>
    <row r="48" spans="1:8" s="1" customFormat="1" ht="16.5">
      <c r="A48" s="193" t="s">
        <v>254</v>
      </c>
      <c r="B48" s="61" t="s">
        <v>26</v>
      </c>
      <c r="C48" s="62"/>
      <c r="D48" s="61"/>
      <c r="E48" s="62"/>
      <c r="F48" s="187" t="e">
        <f>F49+F50</f>
        <v>#REF!</v>
      </c>
      <c r="G48" s="187" t="e">
        <f>G49+G50</f>
        <v>#REF!</v>
      </c>
      <c r="H48" s="187" t="e">
        <f>H49+H50</f>
        <v>#REF!</v>
      </c>
    </row>
    <row r="49" spans="1:8" ht="16.5">
      <c r="A49" s="166" t="s">
        <v>3</v>
      </c>
      <c r="B49" s="60" t="s">
        <v>26</v>
      </c>
      <c r="C49" s="60" t="s">
        <v>24</v>
      </c>
      <c r="D49" s="45"/>
      <c r="E49" s="45"/>
      <c r="F49" s="167" t="e">
        <f>#REF!+#REF!+#REF!</f>
        <v>#REF!</v>
      </c>
      <c r="G49" s="167" t="e">
        <f>#REF!+#REF!+#REF!</f>
        <v>#REF!</v>
      </c>
      <c r="H49" s="167" t="e">
        <f>#REF!+#REF!+#REF!</f>
        <v>#REF!</v>
      </c>
    </row>
    <row r="50" spans="1:8" ht="16.5">
      <c r="A50" s="166" t="s">
        <v>171</v>
      </c>
      <c r="B50" s="60" t="s">
        <v>26</v>
      </c>
      <c r="C50" s="60" t="s">
        <v>27</v>
      </c>
      <c r="D50" s="45"/>
      <c r="E50" s="45"/>
      <c r="F50" s="167" t="e">
        <f>#REF!</f>
        <v>#REF!</v>
      </c>
      <c r="G50" s="167" t="e">
        <f>#REF!</f>
        <v>#REF!</v>
      </c>
      <c r="H50" s="167" t="e">
        <f>#REF!</f>
        <v>#REF!</v>
      </c>
    </row>
    <row r="51" spans="1:8" s="1" customFormat="1" ht="16.5">
      <c r="A51" s="193" t="s">
        <v>174</v>
      </c>
      <c r="B51" s="61" t="s">
        <v>25</v>
      </c>
      <c r="C51" s="62"/>
      <c r="D51" s="62"/>
      <c r="E51" s="62"/>
      <c r="F51" s="187" t="e">
        <f>F52+F53</f>
        <v>#REF!</v>
      </c>
      <c r="G51" s="187" t="e">
        <f>G52+G53</f>
        <v>#REF!</v>
      </c>
      <c r="H51" s="187" t="e">
        <f>H52+H53</f>
        <v>#REF!</v>
      </c>
    </row>
    <row r="52" spans="1:8" ht="16.5" hidden="1">
      <c r="A52" s="35" t="s">
        <v>147</v>
      </c>
      <c r="B52" s="60" t="s">
        <v>25</v>
      </c>
      <c r="C52" s="45" t="s">
        <v>29</v>
      </c>
      <c r="D52" s="45"/>
      <c r="E52" s="45"/>
      <c r="F52" s="167">
        <v>0</v>
      </c>
      <c r="G52" s="167">
        <v>0</v>
      </c>
      <c r="H52" s="167">
        <v>0</v>
      </c>
    </row>
    <row r="53" spans="1:8" ht="16.5">
      <c r="A53" s="166" t="s">
        <v>175</v>
      </c>
      <c r="B53" s="60" t="s">
        <v>25</v>
      </c>
      <c r="C53" s="60" t="s">
        <v>25</v>
      </c>
      <c r="D53" s="45"/>
      <c r="E53" s="45"/>
      <c r="F53" s="167" t="e">
        <f>#REF!</f>
        <v>#REF!</v>
      </c>
      <c r="G53" s="167" t="e">
        <f>#REF!</f>
        <v>#REF!</v>
      </c>
      <c r="H53" s="167" t="e">
        <f>#REF!</f>
        <v>#REF!</v>
      </c>
    </row>
    <row r="54" spans="1:8" s="9" customFormat="1" ht="16.5">
      <c r="A54" s="193" t="s">
        <v>1</v>
      </c>
      <c r="B54" s="61">
        <v>10</v>
      </c>
      <c r="C54" s="62"/>
      <c r="D54" s="62"/>
      <c r="E54" s="62"/>
      <c r="F54" s="187" t="e">
        <f>F55+F56+F57+F58</f>
        <v>#REF!</v>
      </c>
      <c r="G54" s="187" t="e">
        <f>G55+G56+G57+G58</f>
        <v>#REF!</v>
      </c>
      <c r="H54" s="187" t="e">
        <f>H55+H56+H57+H58</f>
        <v>#REF!</v>
      </c>
    </row>
    <row r="55" spans="1:8" s="9" customFormat="1" ht="16.5">
      <c r="A55" s="165" t="s">
        <v>106</v>
      </c>
      <c r="B55" s="60" t="s">
        <v>31</v>
      </c>
      <c r="C55" s="45" t="s">
        <v>24</v>
      </c>
      <c r="D55" s="45"/>
      <c r="E55" s="45"/>
      <c r="F55" s="167" t="e">
        <f>#REF!</f>
        <v>#REF!</v>
      </c>
      <c r="G55" s="167" t="e">
        <f>#REF!</f>
        <v>#REF!</v>
      </c>
      <c r="H55" s="167" t="e">
        <f>#REF!</f>
        <v>#REF!</v>
      </c>
    </row>
    <row r="56" spans="1:8" ht="16.5">
      <c r="A56" s="166" t="s">
        <v>165</v>
      </c>
      <c r="B56" s="45">
        <v>10</v>
      </c>
      <c r="C56" s="45" t="s">
        <v>33</v>
      </c>
      <c r="D56" s="45"/>
      <c r="E56" s="45"/>
      <c r="F56" s="167" t="e">
        <f>#REF!+#REF!+#REF!</f>
        <v>#REF!</v>
      </c>
      <c r="G56" s="167" t="e">
        <f>#REF!+#REF!+#REF!</f>
        <v>#REF!</v>
      </c>
      <c r="H56" s="167" t="e">
        <f>#REF!+#REF!+#REF!</f>
        <v>#REF!</v>
      </c>
    </row>
    <row r="57" spans="1:8" ht="16.5">
      <c r="A57" s="166" t="s">
        <v>103</v>
      </c>
      <c r="B57" s="45">
        <v>10</v>
      </c>
      <c r="C57" s="45" t="s">
        <v>27</v>
      </c>
      <c r="D57" s="45"/>
      <c r="E57" s="45"/>
      <c r="F57" s="167" t="e">
        <f>#REF!+#REF!</f>
        <v>#REF!</v>
      </c>
      <c r="G57" s="167" t="e">
        <f>#REF!+#REF!</f>
        <v>#REF!</v>
      </c>
      <c r="H57" s="167" t="e">
        <f>#REF!+#REF!</f>
        <v>#REF!</v>
      </c>
    </row>
    <row r="58" spans="1:8" ht="16.5">
      <c r="A58" s="166" t="s">
        <v>20</v>
      </c>
      <c r="B58" s="45">
        <v>10</v>
      </c>
      <c r="C58" s="45" t="s">
        <v>30</v>
      </c>
      <c r="D58" s="45"/>
      <c r="E58" s="45"/>
      <c r="F58" s="167" t="e">
        <f>#REF!</f>
        <v>#REF!</v>
      </c>
      <c r="G58" s="167" t="e">
        <f>#REF!</f>
        <v>#REF!</v>
      </c>
      <c r="H58" s="167" t="e">
        <f>#REF!</f>
        <v>#REF!</v>
      </c>
    </row>
    <row r="59" spans="1:8" s="1" customFormat="1" ht="16.5">
      <c r="A59" s="193" t="s">
        <v>168</v>
      </c>
      <c r="B59" s="62">
        <v>11</v>
      </c>
      <c r="C59" s="62"/>
      <c r="D59" s="62"/>
      <c r="E59" s="62"/>
      <c r="F59" s="187" t="e">
        <f>F60</f>
        <v>#REF!</v>
      </c>
      <c r="G59" s="187" t="e">
        <f>G60</f>
        <v>#REF!</v>
      </c>
      <c r="H59" s="187" t="e">
        <f>H60</f>
        <v>#REF!</v>
      </c>
    </row>
    <row r="60" spans="1:8" ht="16.5">
      <c r="A60" s="166" t="s">
        <v>176</v>
      </c>
      <c r="B60" s="45">
        <v>11</v>
      </c>
      <c r="C60" s="45" t="s">
        <v>24</v>
      </c>
      <c r="D60" s="45"/>
      <c r="E60" s="45"/>
      <c r="F60" s="167" t="e">
        <f>#REF!+#REF!</f>
        <v>#REF!</v>
      </c>
      <c r="G60" s="167" t="e">
        <f>#REF!+#REF!</f>
        <v>#REF!</v>
      </c>
      <c r="H60" s="167" t="e">
        <f>#REF!+#REF!</f>
        <v>#REF!</v>
      </c>
    </row>
    <row r="61" spans="1:8" s="1" customFormat="1" ht="16.5">
      <c r="A61" s="195" t="s">
        <v>170</v>
      </c>
      <c r="B61" s="62" t="s">
        <v>61</v>
      </c>
      <c r="C61" s="62"/>
      <c r="D61" s="62"/>
      <c r="E61" s="62"/>
      <c r="F61" s="188" t="e">
        <f>F62</f>
        <v>#REF!</v>
      </c>
      <c r="G61" s="188" t="e">
        <f>G62</f>
        <v>#REF!</v>
      </c>
      <c r="H61" s="188" t="e">
        <f>H62</f>
        <v>#REF!</v>
      </c>
    </row>
    <row r="62" spans="1:8" ht="16.5">
      <c r="A62" s="171" t="s">
        <v>164</v>
      </c>
      <c r="B62" s="45" t="s">
        <v>61</v>
      </c>
      <c r="C62" s="45" t="s">
        <v>29</v>
      </c>
      <c r="D62" s="45"/>
      <c r="E62" s="45"/>
      <c r="F62" s="168" t="e">
        <f>#REF!</f>
        <v>#REF!</v>
      </c>
      <c r="G62" s="168" t="e">
        <f>#REF!</f>
        <v>#REF!</v>
      </c>
      <c r="H62" s="168" t="e">
        <f>#REF!</f>
        <v>#REF!</v>
      </c>
    </row>
    <row r="63" spans="1:8" s="1" customFormat="1" ht="16.5">
      <c r="A63" s="195" t="s">
        <v>204</v>
      </c>
      <c r="B63" s="62" t="s">
        <v>34</v>
      </c>
      <c r="C63" s="62"/>
      <c r="D63" s="62"/>
      <c r="E63" s="62"/>
      <c r="F63" s="188" t="e">
        <f>F64</f>
        <v>#REF!</v>
      </c>
      <c r="G63" s="188" t="e">
        <f>G64</f>
        <v>#REF!</v>
      </c>
      <c r="H63" s="188" t="e">
        <f>H64</f>
        <v>#REF!</v>
      </c>
    </row>
    <row r="64" spans="1:8" ht="16.5">
      <c r="A64" s="165" t="s">
        <v>205</v>
      </c>
      <c r="B64" s="45" t="s">
        <v>34</v>
      </c>
      <c r="C64" s="45" t="s">
        <v>24</v>
      </c>
      <c r="D64" s="60"/>
      <c r="E64" s="60"/>
      <c r="F64" s="167" t="e">
        <f>#REF!</f>
        <v>#REF!</v>
      </c>
      <c r="G64" s="167" t="e">
        <f>#REF!</f>
        <v>#REF!</v>
      </c>
      <c r="H64" s="167" t="e">
        <f>#REF!</f>
        <v>#REF!</v>
      </c>
    </row>
    <row r="65" spans="1:8" s="9" customFormat="1" ht="33">
      <c r="A65" s="193" t="s">
        <v>238</v>
      </c>
      <c r="B65" s="62" t="s">
        <v>146</v>
      </c>
      <c r="C65" s="62"/>
      <c r="D65" s="62"/>
      <c r="E65" s="62"/>
      <c r="F65" s="187" t="e">
        <f>F66+F67</f>
        <v>#REF!</v>
      </c>
      <c r="G65" s="187" t="e">
        <f>G66+G67</f>
        <v>#REF!</v>
      </c>
      <c r="H65" s="187" t="e">
        <f>H66+H67</f>
        <v>#REF!</v>
      </c>
    </row>
    <row r="66" spans="1:8" ht="33">
      <c r="A66" s="166" t="s">
        <v>236</v>
      </c>
      <c r="B66" s="45" t="s">
        <v>146</v>
      </c>
      <c r="C66" s="45" t="s">
        <v>24</v>
      </c>
      <c r="D66" s="45"/>
      <c r="E66" s="45"/>
      <c r="F66" s="167" t="e">
        <f>#REF!</f>
        <v>#REF!</v>
      </c>
      <c r="G66" s="167" t="e">
        <f>#REF!</f>
        <v>#REF!</v>
      </c>
      <c r="H66" s="167" t="e">
        <f>#REF!</f>
        <v>#REF!</v>
      </c>
    </row>
    <row r="67" spans="1:8" ht="16.5">
      <c r="A67" s="172" t="s">
        <v>237</v>
      </c>
      <c r="B67" s="45" t="s">
        <v>146</v>
      </c>
      <c r="C67" s="45" t="s">
        <v>33</v>
      </c>
      <c r="D67" s="45"/>
      <c r="E67" s="45"/>
      <c r="F67" s="167" t="e">
        <f>#REF!</f>
        <v>#REF!</v>
      </c>
      <c r="G67" s="167" t="e">
        <f>#REF!</f>
        <v>#REF!</v>
      </c>
      <c r="H67" s="167" t="e">
        <f>#REF!</f>
        <v>#REF!</v>
      </c>
    </row>
    <row r="68" spans="1:8" s="1" customFormat="1" ht="16.5">
      <c r="A68" s="173" t="s">
        <v>22</v>
      </c>
      <c r="B68" s="170"/>
      <c r="C68" s="170"/>
      <c r="D68" s="170"/>
      <c r="E68" s="170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19" t="e">
        <f>#REF!</f>
        <v>#REF!</v>
      </c>
      <c r="G70" s="19" t="e">
        <f>#REF!</f>
        <v>#REF!</v>
      </c>
      <c r="H70" s="19" t="e">
        <f>#REF!</f>
        <v>#REF!</v>
      </c>
    </row>
    <row r="71" spans="6:8" ht="12.75">
      <c r="F71" s="19" t="e">
        <f>F68-F70</f>
        <v>#REF!</v>
      </c>
      <c r="G71" s="19" t="e">
        <f>G68-G70</f>
        <v>#REF!</v>
      </c>
      <c r="H71" s="19" t="e">
        <f>H68-H70</f>
        <v>#REF!</v>
      </c>
    </row>
    <row r="74" spans="2:8" ht="17.25">
      <c r="B74"/>
      <c r="C74"/>
      <c r="D74"/>
      <c r="E74"/>
      <c r="F74" s="20"/>
      <c r="G74" s="20"/>
      <c r="H74" s="20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9" t="e">
        <f>#REF!</f>
        <v>#REF!</v>
      </c>
      <c r="G78" s="19" t="e">
        <f>#REF!</f>
        <v>#REF!</v>
      </c>
      <c r="H78" s="19" t="e">
        <f>#REF!</f>
        <v>#REF!</v>
      </c>
    </row>
    <row r="82" ht="12.75">
      <c r="F82" s="19" t="e">
        <f>F42+F48+F51+F54+F59</f>
        <v>#REF!</v>
      </c>
    </row>
    <row r="119" spans="1:8" ht="16.5">
      <c r="A119" s="149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19" hidden="1" customWidth="1"/>
    <col min="7" max="8" width="27.375" style="19" bestFit="1" customWidth="1"/>
  </cols>
  <sheetData>
    <row r="1" spans="2:8" ht="18">
      <c r="B1" s="8" t="s">
        <v>302</v>
      </c>
      <c r="C1" s="124"/>
      <c r="D1" s="124"/>
      <c r="E1" s="124"/>
      <c r="F1" s="124"/>
      <c r="G1" s="124"/>
      <c r="H1" s="124"/>
    </row>
    <row r="2" spans="2:8" ht="18">
      <c r="B2" s="8" t="s">
        <v>259</v>
      </c>
      <c r="C2" s="124"/>
      <c r="D2" s="124"/>
      <c r="E2" s="124"/>
      <c r="F2" s="124"/>
      <c r="G2" s="124"/>
      <c r="H2" s="124"/>
    </row>
    <row r="3" spans="2:8" ht="18">
      <c r="B3" s="8" t="s">
        <v>234</v>
      </c>
      <c r="C3" s="124"/>
      <c r="D3" s="124"/>
      <c r="E3" s="124"/>
      <c r="F3" s="124"/>
      <c r="G3" s="124"/>
      <c r="H3" s="124"/>
    </row>
    <row r="4" spans="2:8" ht="18">
      <c r="B4" s="8" t="s">
        <v>260</v>
      </c>
      <c r="C4" s="124"/>
      <c r="D4" s="124"/>
      <c r="E4" s="124"/>
      <c r="F4" s="124"/>
      <c r="G4" s="124"/>
      <c r="H4" s="124"/>
    </row>
    <row r="5" spans="2:8" ht="18.75" customHeight="1">
      <c r="B5" s="8" t="s">
        <v>263</v>
      </c>
      <c r="C5" s="124"/>
      <c r="D5" s="124"/>
      <c r="E5" s="124"/>
      <c r="F5" s="124"/>
      <c r="G5" s="124"/>
      <c r="H5" s="124"/>
    </row>
    <row r="6" spans="2:8" ht="18">
      <c r="B6" s="8" t="s">
        <v>261</v>
      </c>
      <c r="C6" s="124"/>
      <c r="D6" s="124"/>
      <c r="E6" s="124"/>
      <c r="F6" s="124"/>
      <c r="G6" s="124"/>
      <c r="H6" s="124"/>
    </row>
    <row r="7" spans="2:8" ht="18">
      <c r="B7" s="8" t="s">
        <v>262</v>
      </c>
      <c r="C7" s="124"/>
      <c r="D7" s="124"/>
      <c r="E7" s="124"/>
      <c r="F7" s="124"/>
      <c r="G7" s="124"/>
      <c r="H7" s="124"/>
    </row>
    <row r="8" spans="1:8" ht="18">
      <c r="A8" s="4"/>
      <c r="B8" s="13"/>
      <c r="C8" s="8"/>
      <c r="D8" s="8"/>
      <c r="E8" s="8"/>
      <c r="F8" s="8"/>
      <c r="G8" s="8"/>
      <c r="H8" s="8"/>
    </row>
    <row r="9" spans="1:8" ht="16.5">
      <c r="A9" s="484" t="s">
        <v>157</v>
      </c>
      <c r="B9" s="484"/>
      <c r="C9" s="484"/>
      <c r="D9" s="484"/>
      <c r="E9" s="484"/>
      <c r="F9" s="484"/>
      <c r="G9" s="484"/>
      <c r="H9" s="484"/>
    </row>
    <row r="10" spans="1:8" ht="16.5">
      <c r="A10" s="484" t="s">
        <v>255</v>
      </c>
      <c r="B10" s="484"/>
      <c r="C10" s="484"/>
      <c r="D10" s="484"/>
      <c r="E10" s="484"/>
      <c r="F10" s="484"/>
      <c r="G10" s="484"/>
      <c r="H10" s="484"/>
    </row>
    <row r="11" spans="1:8" ht="16.5">
      <c r="A11" s="466" t="s">
        <v>300</v>
      </c>
      <c r="B11" s="466"/>
      <c r="C11" s="466"/>
      <c r="D11" s="466"/>
      <c r="E11" s="466"/>
      <c r="F11" s="466"/>
      <c r="G11" s="466"/>
      <c r="H11" s="466"/>
    </row>
    <row r="12" spans="1:8" ht="17.25">
      <c r="A12" s="3"/>
      <c r="B12" s="5"/>
      <c r="C12" s="5"/>
      <c r="D12" s="5"/>
      <c r="E12" s="5"/>
      <c r="F12" s="18" t="s">
        <v>0</v>
      </c>
      <c r="G12" s="18"/>
      <c r="H12" s="18" t="s">
        <v>0</v>
      </c>
    </row>
    <row r="13" spans="1:8" ht="51.75" customHeight="1">
      <c r="A13" s="169" t="s">
        <v>47</v>
      </c>
      <c r="B13" s="170" t="s">
        <v>48</v>
      </c>
      <c r="C13" s="170" t="s">
        <v>49</v>
      </c>
      <c r="D13" s="170" t="s">
        <v>50</v>
      </c>
      <c r="E13" s="170" t="s">
        <v>51</v>
      </c>
      <c r="F13" s="186" t="s">
        <v>265</v>
      </c>
      <c r="G13" s="186" t="s">
        <v>298</v>
      </c>
      <c r="H13" s="186" t="s">
        <v>299</v>
      </c>
    </row>
    <row r="14" spans="1:8" s="1" customFormat="1" ht="22.5" customHeight="1">
      <c r="A14" s="192" t="s">
        <v>115</v>
      </c>
      <c r="B14" s="81" t="s">
        <v>24</v>
      </c>
      <c r="C14" s="65"/>
      <c r="D14" s="65"/>
      <c r="E14" s="65"/>
      <c r="F14" s="189" t="e">
        <f>F15+F16+F17+F18+F19+F20+F21</f>
        <v>#REF!</v>
      </c>
      <c r="G14" s="189" t="e">
        <f>G15+G16+G17+G18+G19+G20+G21</f>
        <v>#REF!</v>
      </c>
      <c r="H14" s="189" t="e">
        <f>H15+H16+H17+H18+H19+H20+H21</f>
        <v>#REF!</v>
      </c>
    </row>
    <row r="15" spans="1:8" ht="33">
      <c r="A15" s="166" t="s">
        <v>55</v>
      </c>
      <c r="B15" s="60" t="s">
        <v>24</v>
      </c>
      <c r="C15" s="45" t="s">
        <v>29</v>
      </c>
      <c r="D15" s="45"/>
      <c r="E15" s="45"/>
      <c r="F15" s="167" t="e">
        <f>#REF!</f>
        <v>#REF!</v>
      </c>
      <c r="G15" s="167" t="e">
        <f>#REF!</f>
        <v>#REF!</v>
      </c>
      <c r="H15" s="167" t="e">
        <f>#REF!</f>
        <v>#REF!</v>
      </c>
    </row>
    <row r="16" spans="1:8" ht="33">
      <c r="A16" s="166" t="s">
        <v>235</v>
      </c>
      <c r="B16" s="60" t="s">
        <v>24</v>
      </c>
      <c r="C16" s="45" t="s">
        <v>33</v>
      </c>
      <c r="D16" s="45"/>
      <c r="E16" s="45"/>
      <c r="F16" s="167" t="e">
        <f>#REF!</f>
        <v>#REF!</v>
      </c>
      <c r="G16" s="167" t="e">
        <f>#REF!</f>
        <v>#REF!</v>
      </c>
      <c r="H16" s="167" t="e">
        <f>#REF!</f>
        <v>#REF!</v>
      </c>
    </row>
    <row r="17" spans="1:8" ht="50.25">
      <c r="A17" s="166" t="s">
        <v>172</v>
      </c>
      <c r="B17" s="60" t="s">
        <v>24</v>
      </c>
      <c r="C17" s="60" t="s">
        <v>27</v>
      </c>
      <c r="D17" s="60"/>
      <c r="E17" s="60"/>
      <c r="F17" s="167" t="e">
        <f>#REF!+#REF!+#REF!</f>
        <v>#REF!</v>
      </c>
      <c r="G17" s="167" t="e">
        <f>#REF!+#REF!+#REF!</f>
        <v>#REF!</v>
      </c>
      <c r="H17" s="167" t="e">
        <f>#REF!+#REF!+#REF!</f>
        <v>#REF!</v>
      </c>
    </row>
    <row r="18" spans="1:8" ht="33">
      <c r="A18" s="166" t="s">
        <v>145</v>
      </c>
      <c r="B18" s="60" t="s">
        <v>24</v>
      </c>
      <c r="C18" s="60" t="s">
        <v>30</v>
      </c>
      <c r="D18" s="45"/>
      <c r="E18" s="45"/>
      <c r="F18" s="167" t="e">
        <f>#REF!+#REF!</f>
        <v>#REF!</v>
      </c>
      <c r="G18" s="167" t="e">
        <f>#REF!+#REF!</f>
        <v>#REF!</v>
      </c>
      <c r="H18" s="167" t="e">
        <f>#REF!+#REF!</f>
        <v>#REF!</v>
      </c>
    </row>
    <row r="19" spans="1:8" ht="16.5">
      <c r="A19" s="166" t="s">
        <v>77</v>
      </c>
      <c r="B19" s="60" t="s">
        <v>24</v>
      </c>
      <c r="C19" s="60" t="s">
        <v>23</v>
      </c>
      <c r="D19" s="45"/>
      <c r="E19" s="45"/>
      <c r="F19" s="167">
        <v>0</v>
      </c>
      <c r="G19" s="167">
        <v>0</v>
      </c>
      <c r="H19" s="167">
        <v>0</v>
      </c>
    </row>
    <row r="20" spans="1:8" ht="16.5">
      <c r="A20" s="165" t="s">
        <v>231</v>
      </c>
      <c r="B20" s="43" t="s">
        <v>24</v>
      </c>
      <c r="C20" s="43" t="s">
        <v>32</v>
      </c>
      <c r="D20" s="43"/>
      <c r="E20" s="43"/>
      <c r="F20" s="168" t="e">
        <f>#REF!</f>
        <v>#REF!</v>
      </c>
      <c r="G20" s="168" t="e">
        <f>#REF!</f>
        <v>#REF!</v>
      </c>
      <c r="H20" s="168" t="e">
        <f>#REF!</f>
        <v>#REF!</v>
      </c>
    </row>
    <row r="21" spans="1:8" ht="16.5">
      <c r="A21" s="166" t="s">
        <v>116</v>
      </c>
      <c r="B21" s="60" t="s">
        <v>24</v>
      </c>
      <c r="C21" s="60" t="s">
        <v>34</v>
      </c>
      <c r="D21" s="45"/>
      <c r="E21" s="45"/>
      <c r="F21" s="167" t="e">
        <f>#REF!+#REF!+#REF!+#REF!</f>
        <v>#REF!</v>
      </c>
      <c r="G21" s="167" t="e">
        <f>#REF!+#REF!+#REF!+#REF!</f>
        <v>#REF!</v>
      </c>
      <c r="H21" s="167" t="e">
        <f>#REF!+#REF!+#REF!+#REF!</f>
        <v>#REF!</v>
      </c>
    </row>
    <row r="22" spans="1:8" s="1" customFormat="1" ht="16.5">
      <c r="A22" s="193" t="s">
        <v>177</v>
      </c>
      <c r="B22" s="61" t="s">
        <v>29</v>
      </c>
      <c r="C22" s="62"/>
      <c r="D22" s="62"/>
      <c r="E22" s="62"/>
      <c r="F22" s="187" t="e">
        <f>F23</f>
        <v>#REF!</v>
      </c>
      <c r="G22" s="187" t="e">
        <f>G23</f>
        <v>#REF!</v>
      </c>
      <c r="H22" s="187" t="e">
        <f>H23</f>
        <v>#REF!</v>
      </c>
    </row>
    <row r="23" spans="1:8" s="1" customFormat="1" ht="16.5">
      <c r="A23" s="166" t="s">
        <v>178</v>
      </c>
      <c r="B23" s="60" t="s">
        <v>29</v>
      </c>
      <c r="C23" s="45" t="s">
        <v>33</v>
      </c>
      <c r="D23" s="45"/>
      <c r="E23" s="45"/>
      <c r="F23" s="168" t="e">
        <f>#REF!</f>
        <v>#REF!</v>
      </c>
      <c r="G23" s="168" t="e">
        <f>#REF!</f>
        <v>#REF!</v>
      </c>
      <c r="H23" s="168" t="e">
        <f>#REF!</f>
        <v>#REF!</v>
      </c>
    </row>
    <row r="24" spans="1:8" s="9" customFormat="1" ht="16.5">
      <c r="A24" s="193" t="s">
        <v>75</v>
      </c>
      <c r="B24" s="61" t="s">
        <v>33</v>
      </c>
      <c r="C24" s="62"/>
      <c r="D24" s="62"/>
      <c r="E24" s="62"/>
      <c r="F24" s="187" t="e">
        <f>F25+F26+F27</f>
        <v>#REF!</v>
      </c>
      <c r="G24" s="187" t="e">
        <f>G25+G26+G27</f>
        <v>#REF!</v>
      </c>
      <c r="H24" s="187" t="e">
        <f>H25+H26+H27</f>
        <v>#REF!</v>
      </c>
    </row>
    <row r="25" spans="1:8" ht="16.5">
      <c r="A25" s="166" t="s">
        <v>76</v>
      </c>
      <c r="B25" s="60" t="s">
        <v>33</v>
      </c>
      <c r="C25" s="60" t="s">
        <v>29</v>
      </c>
      <c r="D25" s="45"/>
      <c r="E25" s="45"/>
      <c r="F25" s="167" t="e">
        <f>#REF!+#REF!</f>
        <v>#REF!</v>
      </c>
      <c r="G25" s="167" t="e">
        <f>#REF!+#REF!</f>
        <v>#REF!</v>
      </c>
      <c r="H25" s="167" t="e">
        <f>#REF!+#REF!</f>
        <v>#REF!</v>
      </c>
    </row>
    <row r="26" spans="1:8" ht="33">
      <c r="A26" s="166" t="s">
        <v>173</v>
      </c>
      <c r="B26" s="60" t="s">
        <v>33</v>
      </c>
      <c r="C26" s="60" t="s">
        <v>25</v>
      </c>
      <c r="D26" s="60"/>
      <c r="E26" s="60"/>
      <c r="F26" s="167" t="e">
        <f>#REF!+#REF!</f>
        <v>#REF!</v>
      </c>
      <c r="G26" s="167" t="e">
        <f>#REF!+#REF!</f>
        <v>#REF!</v>
      </c>
      <c r="H26" s="167" t="e">
        <f>#REF!+#REF!</f>
        <v>#REF!</v>
      </c>
    </row>
    <row r="27" spans="1:8" ht="16.5">
      <c r="A27" s="166" t="s">
        <v>181</v>
      </c>
      <c r="B27" s="45" t="s">
        <v>33</v>
      </c>
      <c r="C27" s="45" t="s">
        <v>31</v>
      </c>
      <c r="D27" s="45"/>
      <c r="E27" s="45"/>
      <c r="F27" s="167">
        <v>0</v>
      </c>
      <c r="G27" s="167">
        <v>0</v>
      </c>
      <c r="H27" s="167">
        <v>0</v>
      </c>
    </row>
    <row r="28" spans="1:8" s="9" customFormat="1" ht="16.5">
      <c r="A28" s="194" t="s">
        <v>117</v>
      </c>
      <c r="B28" s="62" t="s">
        <v>27</v>
      </c>
      <c r="C28" s="62"/>
      <c r="D28" s="62"/>
      <c r="E28" s="62"/>
      <c r="F28" s="187" t="e">
        <f>F29+F30+F31+F32+F33+F34</f>
        <v>#REF!</v>
      </c>
      <c r="G28" s="187" t="e">
        <f>G29+G30+G31+G32+G33+G34</f>
        <v>#REF!</v>
      </c>
      <c r="H28" s="187" t="e">
        <f>H29+H30+H31+H32+H33+H34</f>
        <v>#REF!</v>
      </c>
    </row>
    <row r="29" spans="1:8" ht="16.5">
      <c r="A29" s="166" t="s">
        <v>122</v>
      </c>
      <c r="B29" s="60" t="s">
        <v>27</v>
      </c>
      <c r="C29" s="60" t="s">
        <v>24</v>
      </c>
      <c r="D29" s="45"/>
      <c r="E29" s="45"/>
      <c r="F29" s="167" t="e">
        <f>#REF!</f>
        <v>#REF!</v>
      </c>
      <c r="G29" s="167" t="e">
        <f>#REF!</f>
        <v>#REF!</v>
      </c>
      <c r="H29" s="167" t="e">
        <f>#REF!</f>
        <v>#REF!</v>
      </c>
    </row>
    <row r="30" spans="1:8" ht="16.5">
      <c r="A30" s="166" t="s">
        <v>118</v>
      </c>
      <c r="B30" s="60" t="s">
        <v>27</v>
      </c>
      <c r="C30" s="60" t="s">
        <v>28</v>
      </c>
      <c r="D30" s="45"/>
      <c r="E30" s="45"/>
      <c r="F30" s="167" t="e">
        <f>#REF!</f>
        <v>#REF!</v>
      </c>
      <c r="G30" s="167" t="e">
        <f>#REF!</f>
        <v>#REF!</v>
      </c>
      <c r="H30" s="167" t="e">
        <f>#REF!</f>
        <v>#REF!</v>
      </c>
    </row>
    <row r="31" spans="1:8" ht="16.5">
      <c r="A31" s="166" t="s">
        <v>104</v>
      </c>
      <c r="B31" s="45" t="s">
        <v>27</v>
      </c>
      <c r="C31" s="45" t="s">
        <v>26</v>
      </c>
      <c r="D31" s="45"/>
      <c r="E31" s="45"/>
      <c r="F31" s="168" t="e">
        <f>#REF!</f>
        <v>#REF!</v>
      </c>
      <c r="G31" s="168" t="e">
        <f>#REF!</f>
        <v>#REF!</v>
      </c>
      <c r="H31" s="168" t="e">
        <f>#REF!</f>
        <v>#REF!</v>
      </c>
    </row>
    <row r="32" spans="1:8" s="1" customFormat="1" ht="16.5">
      <c r="A32" s="166" t="s">
        <v>169</v>
      </c>
      <c r="B32" s="45" t="s">
        <v>27</v>
      </c>
      <c r="C32" s="45" t="s">
        <v>25</v>
      </c>
      <c r="D32" s="45"/>
      <c r="E32" s="45"/>
      <c r="F32" s="167" t="e">
        <f>#REF!+#REF!</f>
        <v>#REF!</v>
      </c>
      <c r="G32" s="167" t="e">
        <f>#REF!+#REF!</f>
        <v>#REF!</v>
      </c>
      <c r="H32" s="167" t="e">
        <f>#REF!+#REF!</f>
        <v>#REF!</v>
      </c>
    </row>
    <row r="33" spans="1:8" ht="16.5">
      <c r="A33" s="166" t="s">
        <v>230</v>
      </c>
      <c r="B33" s="45" t="s">
        <v>27</v>
      </c>
      <c r="C33" s="45" t="s">
        <v>31</v>
      </c>
      <c r="D33" s="45"/>
      <c r="E33" s="45"/>
      <c r="F33" s="167">
        <v>0</v>
      </c>
      <c r="G33" s="167">
        <v>0</v>
      </c>
      <c r="H33" s="167">
        <v>0</v>
      </c>
    </row>
    <row r="34" spans="1:8" ht="16.5">
      <c r="A34" s="166" t="s">
        <v>35</v>
      </c>
      <c r="B34" s="60" t="s">
        <v>27</v>
      </c>
      <c r="C34" s="60" t="s">
        <v>61</v>
      </c>
      <c r="D34" s="60"/>
      <c r="E34" s="60"/>
      <c r="F34" s="167" t="e">
        <f>#REF!+#REF!+#REF!</f>
        <v>#REF!</v>
      </c>
      <c r="G34" s="167" t="e">
        <f>#REF!+#REF!+#REF!</f>
        <v>#REF!</v>
      </c>
      <c r="H34" s="167" t="e">
        <f>#REF!+#REF!+#REF!</f>
        <v>#REF!</v>
      </c>
    </row>
    <row r="35" spans="1:8" s="9" customFormat="1" ht="16.5">
      <c r="A35" s="193" t="s">
        <v>119</v>
      </c>
      <c r="B35" s="61" t="s">
        <v>28</v>
      </c>
      <c r="C35" s="62"/>
      <c r="D35" s="62"/>
      <c r="E35" s="62"/>
      <c r="F35" s="187" t="e">
        <f>F36+F37+F38</f>
        <v>#REF!</v>
      </c>
      <c r="G35" s="187" t="e">
        <f>G36+G37+G38</f>
        <v>#REF!</v>
      </c>
      <c r="H35" s="187" t="e">
        <f>H36+H37+H38</f>
        <v>#REF!</v>
      </c>
    </row>
    <row r="36" spans="1:8" s="9" customFormat="1" ht="16.5">
      <c r="A36" s="166" t="s">
        <v>120</v>
      </c>
      <c r="B36" s="60" t="s">
        <v>28</v>
      </c>
      <c r="C36" s="45" t="s">
        <v>24</v>
      </c>
      <c r="D36" s="45"/>
      <c r="E36" s="45"/>
      <c r="F36" s="167" t="e">
        <f>#REF!</f>
        <v>#REF!</v>
      </c>
      <c r="G36" s="167" t="e">
        <f>#REF!</f>
        <v>#REF!</v>
      </c>
      <c r="H36" s="167" t="e">
        <f>#REF!</f>
        <v>#REF!</v>
      </c>
    </row>
    <row r="37" spans="1:8" ht="16.5">
      <c r="A37" s="166" t="s">
        <v>121</v>
      </c>
      <c r="B37" s="60" t="s">
        <v>28</v>
      </c>
      <c r="C37" s="60" t="s">
        <v>29</v>
      </c>
      <c r="D37" s="60"/>
      <c r="E37" s="45"/>
      <c r="F37" s="167" t="e">
        <f>#REF!</f>
        <v>#REF!</v>
      </c>
      <c r="G37" s="167" t="e">
        <f>#REF!</f>
        <v>#REF!</v>
      </c>
      <c r="H37" s="167" t="e">
        <f>#REF!</f>
        <v>#REF!</v>
      </c>
    </row>
    <row r="38" spans="1:8" s="23" customFormat="1" ht="16.5">
      <c r="A38" s="166" t="s">
        <v>53</v>
      </c>
      <c r="B38" s="45" t="s">
        <v>28</v>
      </c>
      <c r="C38" s="45" t="s">
        <v>33</v>
      </c>
      <c r="D38" s="45"/>
      <c r="E38" s="45"/>
      <c r="F38" s="168" t="e">
        <f>#REF!</f>
        <v>#REF!</v>
      </c>
      <c r="G38" s="168" t="e">
        <f>#REF!</f>
        <v>#REF!</v>
      </c>
      <c r="H38" s="168" t="e">
        <f>#REF!</f>
        <v>#REF!</v>
      </c>
    </row>
    <row r="39" spans="1:8" s="9" customFormat="1" ht="16.5">
      <c r="A39" s="193" t="s">
        <v>93</v>
      </c>
      <c r="B39" s="61" t="s">
        <v>30</v>
      </c>
      <c r="C39" s="61"/>
      <c r="D39" s="62"/>
      <c r="E39" s="62"/>
      <c r="F39" s="187" t="e">
        <f>F40+F41</f>
        <v>#REF!</v>
      </c>
      <c r="G39" s="187" t="e">
        <f>G40+G41</f>
        <v>#REF!</v>
      </c>
      <c r="H39" s="187" t="e">
        <f>H40+H41</f>
        <v>#REF!</v>
      </c>
    </row>
    <row r="40" spans="1:8" s="9" customFormat="1" ht="16.5">
      <c r="A40" s="166" t="s">
        <v>220</v>
      </c>
      <c r="B40" s="60" t="s">
        <v>30</v>
      </c>
      <c r="C40" s="60" t="s">
        <v>29</v>
      </c>
      <c r="D40" s="45"/>
      <c r="E40" s="45"/>
      <c r="F40" s="167" t="e">
        <f>#REF!</f>
        <v>#REF!</v>
      </c>
      <c r="G40" s="167" t="e">
        <f>#REF!</f>
        <v>#REF!</v>
      </c>
      <c r="H40" s="167" t="e">
        <f>#REF!</f>
        <v>#REF!</v>
      </c>
    </row>
    <row r="41" spans="1:8" ht="16.5">
      <c r="A41" s="166" t="s">
        <v>229</v>
      </c>
      <c r="B41" s="45" t="s">
        <v>30</v>
      </c>
      <c r="C41" s="45" t="s">
        <v>28</v>
      </c>
      <c r="D41" s="60"/>
      <c r="E41" s="60"/>
      <c r="F41" s="167">
        <v>0</v>
      </c>
      <c r="G41" s="167">
        <v>0</v>
      </c>
      <c r="H41" s="167">
        <v>0</v>
      </c>
    </row>
    <row r="42" spans="1:8" s="9" customFormat="1" ht="16.5">
      <c r="A42" s="193" t="s">
        <v>52</v>
      </c>
      <c r="B42" s="61" t="s">
        <v>23</v>
      </c>
      <c r="C42" s="62"/>
      <c r="D42" s="62"/>
      <c r="E42" s="62"/>
      <c r="F42" s="187" t="e">
        <f>F43+F44+F45+F46+F47</f>
        <v>#REF!</v>
      </c>
      <c r="G42" s="187" t="e">
        <f>G43+G44+G45+G46+G47</f>
        <v>#REF!</v>
      </c>
      <c r="H42" s="187" t="e">
        <f>H43+H44+H45+H46+H47</f>
        <v>#REF!</v>
      </c>
    </row>
    <row r="43" spans="1:8" ht="16.5">
      <c r="A43" s="166" t="s">
        <v>21</v>
      </c>
      <c r="B43" s="60" t="s">
        <v>23</v>
      </c>
      <c r="C43" s="45" t="s">
        <v>24</v>
      </c>
      <c r="D43" s="45"/>
      <c r="E43" s="45"/>
      <c r="F43" s="167" t="e">
        <f>#REF!+#REF!</f>
        <v>#REF!</v>
      </c>
      <c r="G43" s="167" t="e">
        <f>#REF!+#REF!</f>
        <v>#REF!</v>
      </c>
      <c r="H43" s="167" t="e">
        <f>#REF!+#REF!</f>
        <v>#REF!</v>
      </c>
    </row>
    <row r="44" spans="1:8" ht="16.5">
      <c r="A44" s="166" t="s">
        <v>2</v>
      </c>
      <c r="B44" s="60" t="s">
        <v>23</v>
      </c>
      <c r="C44" s="60" t="s">
        <v>29</v>
      </c>
      <c r="D44" s="45"/>
      <c r="E44" s="45"/>
      <c r="F44" s="167" t="e">
        <f>#REF!+#REF!+#REF!</f>
        <v>#REF!</v>
      </c>
      <c r="G44" s="167" t="e">
        <f>#REF!+#REF!+#REF!</f>
        <v>#REF!</v>
      </c>
      <c r="H44" s="167" t="e">
        <f>#REF!+#REF!+#REF!</f>
        <v>#REF!</v>
      </c>
    </row>
    <row r="45" spans="1:8" ht="18" customHeight="1">
      <c r="A45" s="155" t="s">
        <v>256</v>
      </c>
      <c r="B45" s="60" t="s">
        <v>23</v>
      </c>
      <c r="C45" s="60" t="s">
        <v>28</v>
      </c>
      <c r="D45" s="40" t="s">
        <v>28</v>
      </c>
      <c r="E45" s="45"/>
      <c r="F45" s="167" t="e">
        <f>#REF!+#REF!+#REF!+#REF!+#REF!+#REF!+#REF!+#REF!</f>
        <v>#REF!</v>
      </c>
      <c r="G45" s="167" t="e">
        <f>#REF!+#REF!+#REF!+#REF!+#REF!+#REF!+#REF!+#REF!</f>
        <v>#REF!</v>
      </c>
      <c r="H45" s="167" t="e">
        <f>#REF!+#REF!+#REF!+#REF!+#REF!+#REF!+#REF!+#REF!</f>
        <v>#REF!</v>
      </c>
    </row>
    <row r="46" spans="1:8" ht="16.5">
      <c r="A46" s="166" t="s">
        <v>131</v>
      </c>
      <c r="B46" s="60" t="s">
        <v>23</v>
      </c>
      <c r="C46" s="45" t="s">
        <v>23</v>
      </c>
      <c r="D46" s="45"/>
      <c r="E46" s="45"/>
      <c r="F46" s="167" t="e">
        <f>#REF!+#REF!</f>
        <v>#REF!</v>
      </c>
      <c r="G46" s="167" t="e">
        <f>#REF!+#REF!</f>
        <v>#REF!</v>
      </c>
      <c r="H46" s="167" t="e">
        <f>#REF!+#REF!</f>
        <v>#REF!</v>
      </c>
    </row>
    <row r="47" spans="1:8" ht="16.5">
      <c r="A47" s="166" t="s">
        <v>135</v>
      </c>
      <c r="B47" s="60" t="s">
        <v>23</v>
      </c>
      <c r="C47" s="45" t="s">
        <v>25</v>
      </c>
      <c r="D47" s="60"/>
      <c r="E47" s="60"/>
      <c r="F47" s="167" t="e">
        <f>#REF!+#REF!</f>
        <v>#REF!</v>
      </c>
      <c r="G47" s="167" t="e">
        <f>#REF!+#REF!</f>
        <v>#REF!</v>
      </c>
      <c r="H47" s="167" t="e">
        <f>#REF!+#REF!</f>
        <v>#REF!</v>
      </c>
    </row>
    <row r="48" spans="1:8" s="1" customFormat="1" ht="16.5">
      <c r="A48" s="193" t="s">
        <v>254</v>
      </c>
      <c r="B48" s="61" t="s">
        <v>26</v>
      </c>
      <c r="C48" s="62"/>
      <c r="D48" s="61"/>
      <c r="E48" s="62"/>
      <c r="F48" s="187" t="e">
        <f>F49+F50</f>
        <v>#REF!</v>
      </c>
      <c r="G48" s="187" t="e">
        <f>G49+G50</f>
        <v>#REF!</v>
      </c>
      <c r="H48" s="187" t="e">
        <f>H49+H50</f>
        <v>#REF!</v>
      </c>
    </row>
    <row r="49" spans="1:8" ht="16.5">
      <c r="A49" s="166" t="s">
        <v>3</v>
      </c>
      <c r="B49" s="60" t="s">
        <v>26</v>
      </c>
      <c r="C49" s="60" t="s">
        <v>24</v>
      </c>
      <c r="D49" s="45"/>
      <c r="E49" s="45"/>
      <c r="F49" s="167" t="e">
        <f>#REF!+#REF!+#REF!</f>
        <v>#REF!</v>
      </c>
      <c r="G49" s="167" t="e">
        <f>#REF!+#REF!+#REF!</f>
        <v>#REF!</v>
      </c>
      <c r="H49" s="167" t="e">
        <f>#REF!+#REF!+#REF!</f>
        <v>#REF!</v>
      </c>
    </row>
    <row r="50" spans="1:8" ht="16.5">
      <c r="A50" s="166" t="s">
        <v>171</v>
      </c>
      <c r="B50" s="60" t="s">
        <v>26</v>
      </c>
      <c r="C50" s="60" t="s">
        <v>27</v>
      </c>
      <c r="D50" s="45"/>
      <c r="E50" s="45"/>
      <c r="F50" s="167" t="e">
        <f>#REF!</f>
        <v>#REF!</v>
      </c>
      <c r="G50" s="167" t="e">
        <f>#REF!</f>
        <v>#REF!</v>
      </c>
      <c r="H50" s="167" t="e">
        <f>#REF!</f>
        <v>#REF!</v>
      </c>
    </row>
    <row r="51" spans="1:8" s="1" customFormat="1" ht="16.5">
      <c r="A51" s="193" t="s">
        <v>174</v>
      </c>
      <c r="B51" s="61" t="s">
        <v>25</v>
      </c>
      <c r="C51" s="62"/>
      <c r="D51" s="62"/>
      <c r="E51" s="62"/>
      <c r="F51" s="187" t="e">
        <f>F52+F53</f>
        <v>#REF!</v>
      </c>
      <c r="G51" s="187" t="e">
        <f>G52+G53</f>
        <v>#REF!</v>
      </c>
      <c r="H51" s="187" t="e">
        <f>H52+H53</f>
        <v>#REF!</v>
      </c>
    </row>
    <row r="52" spans="1:8" ht="16.5" hidden="1">
      <c r="A52" s="35" t="s">
        <v>147</v>
      </c>
      <c r="B52" s="60" t="s">
        <v>25</v>
      </c>
      <c r="C52" s="45" t="s">
        <v>29</v>
      </c>
      <c r="D52" s="45"/>
      <c r="E52" s="45"/>
      <c r="F52" s="167">
        <v>0</v>
      </c>
      <c r="G52" s="167">
        <v>0</v>
      </c>
      <c r="H52" s="167">
        <v>0</v>
      </c>
    </row>
    <row r="53" spans="1:8" ht="16.5">
      <c r="A53" s="166" t="s">
        <v>175</v>
      </c>
      <c r="B53" s="60" t="s">
        <v>25</v>
      </c>
      <c r="C53" s="60" t="s">
        <v>25</v>
      </c>
      <c r="D53" s="45"/>
      <c r="E53" s="45"/>
      <c r="F53" s="167" t="e">
        <f>#REF!</f>
        <v>#REF!</v>
      </c>
      <c r="G53" s="167" t="e">
        <f>#REF!</f>
        <v>#REF!</v>
      </c>
      <c r="H53" s="167" t="e">
        <f>#REF!</f>
        <v>#REF!</v>
      </c>
    </row>
    <row r="54" spans="1:8" s="9" customFormat="1" ht="16.5">
      <c r="A54" s="193" t="s">
        <v>1</v>
      </c>
      <c r="B54" s="61">
        <v>10</v>
      </c>
      <c r="C54" s="62"/>
      <c r="D54" s="62"/>
      <c r="E54" s="62"/>
      <c r="F54" s="187" t="e">
        <f>F55+F56+F57+F58</f>
        <v>#REF!</v>
      </c>
      <c r="G54" s="187" t="e">
        <f>G55+G56+G57+G58</f>
        <v>#REF!</v>
      </c>
      <c r="H54" s="187" t="e">
        <f>H55+H56+H57+H58</f>
        <v>#REF!</v>
      </c>
    </row>
    <row r="55" spans="1:8" s="9" customFormat="1" ht="16.5">
      <c r="A55" s="165" t="s">
        <v>106</v>
      </c>
      <c r="B55" s="60" t="s">
        <v>31</v>
      </c>
      <c r="C55" s="45" t="s">
        <v>24</v>
      </c>
      <c r="D55" s="45"/>
      <c r="E55" s="45"/>
      <c r="F55" s="167" t="e">
        <f>#REF!</f>
        <v>#REF!</v>
      </c>
      <c r="G55" s="167" t="e">
        <f>#REF!</f>
        <v>#REF!</v>
      </c>
      <c r="H55" s="167" t="e">
        <f>#REF!</f>
        <v>#REF!</v>
      </c>
    </row>
    <row r="56" spans="1:8" ht="16.5">
      <c r="A56" s="166" t="s">
        <v>165</v>
      </c>
      <c r="B56" s="45">
        <v>10</v>
      </c>
      <c r="C56" s="45" t="s">
        <v>33</v>
      </c>
      <c r="D56" s="45"/>
      <c r="E56" s="45"/>
      <c r="F56" s="167" t="e">
        <f>#REF!+#REF!+#REF!</f>
        <v>#REF!</v>
      </c>
      <c r="G56" s="167" t="e">
        <f>#REF!+#REF!+#REF!</f>
        <v>#REF!</v>
      </c>
      <c r="H56" s="167" t="e">
        <f>#REF!+#REF!+#REF!</f>
        <v>#REF!</v>
      </c>
    </row>
    <row r="57" spans="1:8" ht="16.5">
      <c r="A57" s="166" t="s">
        <v>103</v>
      </c>
      <c r="B57" s="45">
        <v>10</v>
      </c>
      <c r="C57" s="45" t="s">
        <v>27</v>
      </c>
      <c r="D57" s="45"/>
      <c r="E57" s="45"/>
      <c r="F57" s="167" t="e">
        <f>#REF!+#REF!</f>
        <v>#REF!</v>
      </c>
      <c r="G57" s="167" t="e">
        <f>#REF!+#REF!</f>
        <v>#REF!</v>
      </c>
      <c r="H57" s="167" t="e">
        <f>#REF!+#REF!</f>
        <v>#REF!</v>
      </c>
    </row>
    <row r="58" spans="1:8" ht="16.5">
      <c r="A58" s="166" t="s">
        <v>20</v>
      </c>
      <c r="B58" s="45">
        <v>10</v>
      </c>
      <c r="C58" s="45" t="s">
        <v>30</v>
      </c>
      <c r="D58" s="45"/>
      <c r="E58" s="45"/>
      <c r="F58" s="167" t="e">
        <f>#REF!</f>
        <v>#REF!</v>
      </c>
      <c r="G58" s="167" t="e">
        <f>#REF!</f>
        <v>#REF!</v>
      </c>
      <c r="H58" s="167" t="e">
        <f>#REF!</f>
        <v>#REF!</v>
      </c>
    </row>
    <row r="59" spans="1:8" s="1" customFormat="1" ht="16.5">
      <c r="A59" s="193" t="s">
        <v>168</v>
      </c>
      <c r="B59" s="62">
        <v>11</v>
      </c>
      <c r="C59" s="62"/>
      <c r="D59" s="62"/>
      <c r="E59" s="62"/>
      <c r="F59" s="187" t="e">
        <f>F60</f>
        <v>#REF!</v>
      </c>
      <c r="G59" s="187" t="e">
        <f>G60</f>
        <v>#REF!</v>
      </c>
      <c r="H59" s="187" t="e">
        <f>H60</f>
        <v>#REF!</v>
      </c>
    </row>
    <row r="60" spans="1:8" ht="16.5">
      <c r="A60" s="166" t="s">
        <v>176</v>
      </c>
      <c r="B60" s="45">
        <v>11</v>
      </c>
      <c r="C60" s="45" t="s">
        <v>24</v>
      </c>
      <c r="D60" s="45"/>
      <c r="E60" s="45"/>
      <c r="F60" s="167" t="e">
        <f>#REF!+#REF!</f>
        <v>#REF!</v>
      </c>
      <c r="G60" s="167" t="e">
        <f>#REF!+#REF!</f>
        <v>#REF!</v>
      </c>
      <c r="H60" s="167" t="e">
        <f>#REF!+#REF!</f>
        <v>#REF!</v>
      </c>
    </row>
    <row r="61" spans="1:8" s="1" customFormat="1" ht="16.5">
      <c r="A61" s="195" t="s">
        <v>170</v>
      </c>
      <c r="B61" s="62" t="s">
        <v>61</v>
      </c>
      <c r="C61" s="62"/>
      <c r="D61" s="62"/>
      <c r="E61" s="62"/>
      <c r="F61" s="188" t="e">
        <f>F62</f>
        <v>#REF!</v>
      </c>
      <c r="G61" s="188" t="e">
        <f>G62</f>
        <v>#REF!</v>
      </c>
      <c r="H61" s="188" t="e">
        <f>H62</f>
        <v>#REF!</v>
      </c>
    </row>
    <row r="62" spans="1:8" ht="16.5">
      <c r="A62" s="171" t="s">
        <v>164</v>
      </c>
      <c r="B62" s="45" t="s">
        <v>61</v>
      </c>
      <c r="C62" s="45" t="s">
        <v>29</v>
      </c>
      <c r="D62" s="45"/>
      <c r="E62" s="45"/>
      <c r="F62" s="168" t="e">
        <f>#REF!</f>
        <v>#REF!</v>
      </c>
      <c r="G62" s="168" t="e">
        <f>#REF!</f>
        <v>#REF!</v>
      </c>
      <c r="H62" s="168" t="e">
        <f>#REF!</f>
        <v>#REF!</v>
      </c>
    </row>
    <row r="63" spans="1:8" s="1" customFormat="1" ht="16.5">
      <c r="A63" s="195" t="s">
        <v>204</v>
      </c>
      <c r="B63" s="62" t="s">
        <v>34</v>
      </c>
      <c r="C63" s="62"/>
      <c r="D63" s="62"/>
      <c r="E63" s="62"/>
      <c r="F63" s="188" t="e">
        <f>F64</f>
        <v>#REF!</v>
      </c>
      <c r="G63" s="188" t="e">
        <f>G64</f>
        <v>#REF!</v>
      </c>
      <c r="H63" s="188" t="e">
        <f>H64</f>
        <v>#REF!</v>
      </c>
    </row>
    <row r="64" spans="1:8" ht="16.5">
      <c r="A64" s="165" t="s">
        <v>205</v>
      </c>
      <c r="B64" s="45" t="s">
        <v>34</v>
      </c>
      <c r="C64" s="45" t="s">
        <v>24</v>
      </c>
      <c r="D64" s="60"/>
      <c r="E64" s="60"/>
      <c r="F64" s="167" t="e">
        <f>#REF!</f>
        <v>#REF!</v>
      </c>
      <c r="G64" s="167" t="e">
        <f>#REF!</f>
        <v>#REF!</v>
      </c>
      <c r="H64" s="167" t="e">
        <f>#REF!</f>
        <v>#REF!</v>
      </c>
    </row>
    <row r="65" spans="1:8" s="9" customFormat="1" ht="33">
      <c r="A65" s="193" t="s">
        <v>238</v>
      </c>
      <c r="B65" s="62" t="s">
        <v>146</v>
      </c>
      <c r="C65" s="62"/>
      <c r="D65" s="62"/>
      <c r="E65" s="62"/>
      <c r="F65" s="187" t="e">
        <f>F66+F67</f>
        <v>#REF!</v>
      </c>
      <c r="G65" s="187" t="e">
        <f>G66+G67</f>
        <v>#REF!</v>
      </c>
      <c r="H65" s="187" t="e">
        <f>H66+H67</f>
        <v>#REF!</v>
      </c>
    </row>
    <row r="66" spans="1:8" ht="33">
      <c r="A66" s="166" t="s">
        <v>236</v>
      </c>
      <c r="B66" s="45" t="s">
        <v>146</v>
      </c>
      <c r="C66" s="45" t="s">
        <v>24</v>
      </c>
      <c r="D66" s="45"/>
      <c r="E66" s="45"/>
      <c r="F66" s="167" t="e">
        <f>#REF!</f>
        <v>#REF!</v>
      </c>
      <c r="G66" s="167" t="e">
        <f>#REF!</f>
        <v>#REF!</v>
      </c>
      <c r="H66" s="167" t="e">
        <f>#REF!</f>
        <v>#REF!</v>
      </c>
    </row>
    <row r="67" spans="1:8" ht="16.5">
      <c r="A67" s="172" t="s">
        <v>237</v>
      </c>
      <c r="B67" s="45" t="s">
        <v>146</v>
      </c>
      <c r="C67" s="45" t="s">
        <v>33</v>
      </c>
      <c r="D67" s="45"/>
      <c r="E67" s="45"/>
      <c r="F67" s="167" t="e">
        <f>#REF!</f>
        <v>#REF!</v>
      </c>
      <c r="G67" s="167" t="e">
        <f>#REF!</f>
        <v>#REF!</v>
      </c>
      <c r="H67" s="167" t="e">
        <f>#REF!</f>
        <v>#REF!</v>
      </c>
    </row>
    <row r="68" spans="1:8" s="1" customFormat="1" ht="16.5">
      <c r="A68" s="173" t="s">
        <v>22</v>
      </c>
      <c r="B68" s="170"/>
      <c r="C68" s="170"/>
      <c r="D68" s="170"/>
      <c r="E68" s="170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19" t="e">
        <f>#REF!</f>
        <v>#REF!</v>
      </c>
      <c r="G70" s="19" t="e">
        <f>#REF!</f>
        <v>#REF!</v>
      </c>
      <c r="H70" s="19" t="e">
        <f>#REF!</f>
        <v>#REF!</v>
      </c>
    </row>
    <row r="71" spans="6:8" ht="12.75">
      <c r="F71" s="19" t="e">
        <f>F68-F70</f>
        <v>#REF!</v>
      </c>
      <c r="G71" s="19" t="e">
        <f>G68-G70</f>
        <v>#REF!</v>
      </c>
      <c r="H71" s="19" t="e">
        <f>H68-H70</f>
        <v>#REF!</v>
      </c>
    </row>
    <row r="74" spans="2:8" ht="17.25">
      <c r="B74"/>
      <c r="C74"/>
      <c r="D74"/>
      <c r="E74"/>
      <c r="F74" s="20"/>
      <c r="G74" s="20"/>
      <c r="H74" s="20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9" t="e">
        <f>#REF!</f>
        <v>#REF!</v>
      </c>
      <c r="G78" s="19" t="e">
        <f>#REF!</f>
        <v>#REF!</v>
      </c>
      <c r="H78" s="19" t="e">
        <f>#REF!</f>
        <v>#REF!</v>
      </c>
    </row>
    <row r="119" spans="1:8" ht="16.5">
      <c r="A119" s="149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07" customWidth="1"/>
    <col min="2" max="2" width="59.375" style="107" customWidth="1"/>
    <col min="3" max="3" width="17.50390625" style="107" customWidth="1"/>
    <col min="4" max="16384" width="9.125" style="107" customWidth="1"/>
  </cols>
  <sheetData>
    <row r="1" spans="1:3" ht="12.75">
      <c r="A1" s="11" t="s">
        <v>46</v>
      </c>
      <c r="B1" s="34" t="s">
        <v>223</v>
      </c>
      <c r="C1" s="34"/>
    </row>
    <row r="2" spans="1:3" ht="12.75">
      <c r="A2" s="11"/>
      <c r="B2" s="486" t="s">
        <v>217</v>
      </c>
      <c r="C2" s="486"/>
    </row>
    <row r="3" spans="1:3" ht="12.75">
      <c r="A3" s="11"/>
      <c r="B3" s="34" t="s">
        <v>215</v>
      </c>
      <c r="C3" s="34"/>
    </row>
    <row r="4" spans="1:3" ht="12.75">
      <c r="A4" s="11"/>
      <c r="B4" s="34" t="s">
        <v>216</v>
      </c>
      <c r="C4" s="34"/>
    </row>
    <row r="5" spans="1:3" ht="21" customHeight="1">
      <c r="A5" s="11"/>
      <c r="B5" s="34" t="s">
        <v>218</v>
      </c>
      <c r="C5" s="34"/>
    </row>
    <row r="6" spans="1:3" ht="18" customHeight="1">
      <c r="A6" s="11"/>
      <c r="B6" s="34" t="s">
        <v>224</v>
      </c>
      <c r="C6" s="34"/>
    </row>
    <row r="7" spans="1:3" ht="18" customHeight="1">
      <c r="A7" s="11"/>
      <c r="B7" s="34" t="s">
        <v>222</v>
      </c>
      <c r="C7" s="34"/>
    </row>
    <row r="8" spans="2:3" ht="15">
      <c r="B8" s="109"/>
      <c r="C8" s="109"/>
    </row>
    <row r="9" spans="2:3" ht="15">
      <c r="B9" s="109"/>
      <c r="C9" s="109"/>
    </row>
    <row r="10" spans="2:3" ht="15">
      <c r="B10" s="109"/>
      <c r="C10" s="109"/>
    </row>
    <row r="11" spans="2:3" ht="15">
      <c r="B11" s="109"/>
      <c r="C11" s="109"/>
    </row>
    <row r="13" spans="1:6" ht="15">
      <c r="A13" s="487" t="s">
        <v>211</v>
      </c>
      <c r="B13" s="487"/>
      <c r="C13" s="487"/>
      <c r="D13" s="487"/>
      <c r="E13" s="108"/>
      <c r="F13" s="108"/>
    </row>
    <row r="14" spans="1:4" ht="15">
      <c r="A14" s="487" t="s">
        <v>212</v>
      </c>
      <c r="B14" s="487"/>
      <c r="C14" s="487"/>
      <c r="D14" s="487"/>
    </row>
    <row r="15" spans="1:6" ht="15">
      <c r="A15" s="487" t="s">
        <v>180</v>
      </c>
      <c r="B15" s="487"/>
      <c r="C15" s="487"/>
      <c r="D15" s="487"/>
      <c r="E15" s="108"/>
      <c r="F15" s="108"/>
    </row>
    <row r="16" spans="2:6" ht="15">
      <c r="B16" s="109"/>
      <c r="C16" s="108"/>
      <c r="D16" s="108"/>
      <c r="E16" s="108"/>
      <c r="F16" s="108"/>
    </row>
    <row r="17" spans="2:6" ht="15">
      <c r="B17" s="109"/>
      <c r="C17" s="108"/>
      <c r="D17" s="108"/>
      <c r="E17" s="108"/>
      <c r="F17" s="108"/>
    </row>
    <row r="19" spans="1:3" s="110" customFormat="1" ht="15">
      <c r="A19" s="116" t="s">
        <v>150</v>
      </c>
      <c r="B19" s="116" t="s">
        <v>213</v>
      </c>
      <c r="C19" s="116" t="s">
        <v>182</v>
      </c>
    </row>
    <row r="20" spans="1:3" ht="27">
      <c r="A20" s="485" t="s">
        <v>54</v>
      </c>
      <c r="B20" s="115" t="s">
        <v>207</v>
      </c>
      <c r="C20" s="113">
        <f>C22-C23</f>
        <v>5340000</v>
      </c>
    </row>
    <row r="21" spans="1:3" ht="15">
      <c r="A21" s="485"/>
      <c r="B21" s="111" t="s">
        <v>214</v>
      </c>
      <c r="C21" s="114"/>
    </row>
    <row r="22" spans="1:3" ht="46.5">
      <c r="A22" s="485"/>
      <c r="B22" s="117" t="s">
        <v>208</v>
      </c>
      <c r="C22" s="113">
        <v>5500000</v>
      </c>
    </row>
    <row r="23" spans="1:3" ht="46.5">
      <c r="A23" s="485"/>
      <c r="B23" s="117" t="s">
        <v>219</v>
      </c>
      <c r="C23" s="113">
        <v>160000</v>
      </c>
    </row>
    <row r="24" ht="15">
      <c r="B24" s="112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27.375" style="0" customWidth="1"/>
    <col min="2" max="2" width="9.50390625" style="0" customWidth="1"/>
    <col min="3" max="4" width="12.25390625" style="0" customWidth="1"/>
    <col min="5" max="5" width="14.625" style="0" customWidth="1"/>
  </cols>
  <sheetData>
    <row r="1" spans="4:11" ht="12.75">
      <c r="D1" s="34" t="s">
        <v>620</v>
      </c>
      <c r="E1" s="23"/>
      <c r="F1" s="23"/>
      <c r="G1" s="23"/>
      <c r="H1" s="23"/>
      <c r="I1" s="23"/>
      <c r="J1" s="23"/>
      <c r="K1" s="23"/>
    </row>
    <row r="2" spans="4:11" ht="13.5" customHeight="1">
      <c r="D2" s="490" t="s">
        <v>601</v>
      </c>
      <c r="E2" s="490"/>
      <c r="F2" s="490"/>
      <c r="G2" s="490"/>
      <c r="H2" s="490"/>
      <c r="I2" s="450"/>
      <c r="J2" s="450"/>
      <c r="K2" s="23"/>
    </row>
    <row r="3" spans="4:11" ht="54" customHeight="1">
      <c r="D3" s="491" t="s">
        <v>630</v>
      </c>
      <c r="E3" s="491"/>
      <c r="F3" s="491"/>
      <c r="G3" s="491"/>
      <c r="H3" s="491"/>
      <c r="I3" s="451"/>
      <c r="J3" s="451"/>
      <c r="K3" s="451"/>
    </row>
    <row r="4" spans="4:11" ht="18.75" customHeight="1">
      <c r="D4" s="488" t="s">
        <v>633</v>
      </c>
      <c r="E4" s="488"/>
      <c r="F4" s="488"/>
      <c r="G4" s="488"/>
      <c r="H4" s="488"/>
      <c r="I4" s="488"/>
      <c r="J4" s="488"/>
      <c r="K4" s="488"/>
    </row>
    <row r="6" spans="2:6" ht="15">
      <c r="B6" s="447" t="s">
        <v>621</v>
      </c>
      <c r="C6" s="447"/>
      <c r="D6" s="447"/>
      <c r="E6" s="447"/>
      <c r="F6" s="448"/>
    </row>
    <row r="7" spans="1:7" ht="15">
      <c r="A7" s="489" t="s">
        <v>622</v>
      </c>
      <c r="B7" s="489"/>
      <c r="C7" s="489"/>
      <c r="D7" s="489"/>
      <c r="E7" s="489"/>
      <c r="F7" s="489"/>
      <c r="G7" s="489"/>
    </row>
    <row r="8" spans="2:5" ht="15">
      <c r="B8" s="447" t="s">
        <v>629</v>
      </c>
      <c r="C8" s="447"/>
      <c r="D8" s="447"/>
      <c r="E8" s="447"/>
    </row>
    <row r="11" spans="1:5" ht="62.25">
      <c r="A11" s="444" t="s">
        <v>47</v>
      </c>
      <c r="B11" s="444" t="s">
        <v>623</v>
      </c>
      <c r="C11" s="444" t="s">
        <v>624</v>
      </c>
      <c r="D11" s="444" t="s">
        <v>625</v>
      </c>
      <c r="E11" s="445" t="s">
        <v>626</v>
      </c>
    </row>
    <row r="12" spans="1:5" ht="15">
      <c r="A12" s="446" t="s">
        <v>627</v>
      </c>
      <c r="B12" s="114">
        <v>1</v>
      </c>
      <c r="C12" s="114">
        <v>1214.1</v>
      </c>
      <c r="D12" s="449">
        <v>360.3</v>
      </c>
      <c r="E12" s="449">
        <f>C12+D12</f>
        <v>1574.3999999999999</v>
      </c>
    </row>
    <row r="13" spans="1:5" ht="15">
      <c r="A13" s="446" t="s">
        <v>628</v>
      </c>
      <c r="B13" s="114">
        <v>4</v>
      </c>
      <c r="C13" s="449">
        <v>1942.5</v>
      </c>
      <c r="D13" s="114">
        <v>581.6</v>
      </c>
      <c r="E13" s="449">
        <f>C13+D13</f>
        <v>2524.1</v>
      </c>
    </row>
    <row r="14" spans="1:5" ht="15">
      <c r="A14" s="446" t="s">
        <v>626</v>
      </c>
      <c r="B14" s="114">
        <v>5</v>
      </c>
      <c r="C14" s="114">
        <f>SUM(C12:C13)</f>
        <v>3156.6</v>
      </c>
      <c r="D14" s="114">
        <f>SUM(D12:D13)</f>
        <v>941.9000000000001</v>
      </c>
      <c r="E14" s="114">
        <f>SUM(E12:E13)</f>
        <v>4098.5</v>
      </c>
    </row>
  </sheetData>
  <sheetProtection/>
  <mergeCells count="4">
    <mergeCell ref="D4:K4"/>
    <mergeCell ref="A7:G7"/>
    <mergeCell ref="D2:H2"/>
    <mergeCell ref="D3:H3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2023-03-24T02:44:34Z</cp:lastPrinted>
  <dcterms:created xsi:type="dcterms:W3CDTF">2007-02-13T14:32:46Z</dcterms:created>
  <dcterms:modified xsi:type="dcterms:W3CDTF">2023-04-27T06:38:40Z</dcterms:modified>
  <cp:category/>
  <cp:version/>
  <cp:contentType/>
  <cp:contentStatus/>
</cp:coreProperties>
</file>