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60" windowWidth="11352" windowHeight="5292" tabRatio="953" activeTab="8"/>
  </bookViews>
  <sheets>
    <sheet name="источники фин." sheetId="1" r:id="rId1"/>
    <sheet name="Доходы 2021" sheetId="2" r:id="rId2"/>
    <sheet name="Ведом. 2021" sheetId="3" r:id="rId3"/>
    <sheet name="Функц.2021" sheetId="4" r:id="rId4"/>
    <sheet name="МЦП По ЦСР 2021" sheetId="5" r:id="rId5"/>
    <sheet name="Функц.2014" sheetId="6" state="hidden" r:id="rId6"/>
    <sheet name="Функц. 2015-2016" sheetId="7" state="hidden" r:id="rId7"/>
    <sheet name="кредиты" sheetId="8" state="hidden" r:id="rId8"/>
    <sheet name="отчет о шт.численности" sheetId="9" r:id="rId9"/>
  </sheets>
  <definedNames>
    <definedName name="_xlnm.Print_Area" localSheetId="4">'МЦП По ЦСР 2021'!$A$1:$F$144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'Функц.2021'!$A$1:$G$67</definedName>
  </definedNames>
  <calcPr fullCalcOnLoad="1"/>
</workbook>
</file>

<file path=xl/sharedStrings.xml><?xml version="1.0" encoding="utf-8"?>
<sst xmlns="http://schemas.openxmlformats.org/spreadsheetml/2006/main" count="4568" uniqueCount="1173">
  <si>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</si>
  <si>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</si>
  <si>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</si>
  <si>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</si>
  <si>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</si>
  <si>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</si>
  <si>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</si>
  <si>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</si>
  <si>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</si>
  <si>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</si>
  <si>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</si>
  <si>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</si>
  <si>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</si>
  <si>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</si>
  <si>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</si>
  <si>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</si>
  <si>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</si>
  <si>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</si>
  <si>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</si>
  <si>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</si>
  <si>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</si>
  <si>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</si>
  <si>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</si>
  <si>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</si>
  <si>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</si>
  <si>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</si>
  <si>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</si>
  <si>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</si>
  <si>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</si>
  <si>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</si>
  <si>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</si>
  <si>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</si>
  <si>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</si>
  <si>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</si>
  <si>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</si>
  <si>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</si>
  <si>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</si>
  <si>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</si>
  <si>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</si>
  <si>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</si>
  <si>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</si>
  <si>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</si>
  <si>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</si>
  <si>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</si>
  <si>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</si>
  <si>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</si>
  <si>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</si>
  <si>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</si>
  <si>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</si>
  <si>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</si>
  <si>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</si>
  <si>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</si>
  <si>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</si>
  <si>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</si>
  <si>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</si>
  <si>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</si>
  <si>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</si>
  <si>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</si>
  <si>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</si>
  <si>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</si>
  <si>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</si>
  <si>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</si>
  <si>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</si>
  <si>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</si>
  <si>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</si>
  <si>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</si>
  <si>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</si>
  <si>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</si>
  <si>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</si>
  <si>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</si>
  <si>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</si>
  <si>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</si>
  <si>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</si>
  <si>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</si>
  <si>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</si>
  <si>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</si>
  <si>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</si>
  <si>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</si>
  <si>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</si>
  <si>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</si>
  <si>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</si>
  <si>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</si>
  <si>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</si>
  <si>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</si>
  <si>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</si>
  <si>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</si>
  <si>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</si>
  <si>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</si>
  <si>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</si>
  <si>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</si>
  <si>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</si>
  <si>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</si>
  <si>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</si>
  <si>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</si>
  <si>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</si>
  <si>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</si>
  <si>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</si>
  <si>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</si>
  <si>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</si>
  <si>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</si>
  <si>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</si>
  <si>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</si>
  <si>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</si>
  <si>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</si>
  <si>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</si>
  <si>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</si>
  <si>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</si>
  <si>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</si>
  <si>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</si>
  <si>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</si>
  <si>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</si>
  <si>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</si>
  <si>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</si>
  <si>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</si>
  <si>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</si>
  <si>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</si>
  <si>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</si>
  <si>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</si>
  <si>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</si>
  <si>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</si>
  <si>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</si>
  <si>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</si>
  <si>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</si>
  <si>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</si>
  <si>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</si>
  <si>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</si>
  <si>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</si>
  <si>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</si>
  <si>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</si>
  <si>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</si>
  <si>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</si>
  <si>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</si>
  <si>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</si>
  <si>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</si>
  <si>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</si>
  <si>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</si>
  <si>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</si>
  <si>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</si>
  <si>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</si>
  <si>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</si>
  <si>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</si>
  <si>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</si>
  <si>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</si>
  <si>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</si>
  <si>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</si>
  <si>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</si>
  <si>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</si>
  <si>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</si>
  <si>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</si>
  <si>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</si>
  <si>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</si>
  <si>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</si>
  <si>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</si>
  <si>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</si>
  <si>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</si>
  <si>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</si>
  <si>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</si>
  <si>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</si>
  <si>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</si>
  <si>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ПРОЧИЕ БЕЗВОЗМЕЗДНЫЕ ПОСТУПЛЕНИЯ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</si>
  <si>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</si>
  <si>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</si>
  <si>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</si>
  <si>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</si>
  <si>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</si>
  <si>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</si>
  <si>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</si>
  <si>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</si>
  <si>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</si>
  <si>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</si>
  <si>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</si>
  <si>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</si>
  <si>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</si>
  <si>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</si>
  <si>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</si>
  <si>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</si>
  <si>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</si>
  <si>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</si>
  <si>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</si>
  <si>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</si>
  <si>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</si>
  <si>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</si>
  <si>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</si>
  <si>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</si>
  <si>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</si>
  <si>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</si>
  <si>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</si>
  <si>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</si>
  <si>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</si>
  <si>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</si>
  <si>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</si>
  <si>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</si>
  <si>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</si>
  <si>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</si>
  <si>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</si>
  <si>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</si>
  <si>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</si>
  <si>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</si>
  <si>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</si>
  <si>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</si>
  <si>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</si>
  <si>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</si>
  <si>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</si>
  <si>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</si>
  <si>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</si>
  <si>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</si>
  <si>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</si>
  <si>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</si>
  <si>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</si>
  <si>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</si>
  <si>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</si>
  <si>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</si>
  <si>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</si>
  <si>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</si>
  <si>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</si>
  <si>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</si>
  <si>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</si>
  <si>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</si>
  <si>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</si>
  <si>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</si>
  <si>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</si>
  <si>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</si>
  <si>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</si>
  <si>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</si>
  <si>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</si>
  <si>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</si>
  <si>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</si>
  <si>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</si>
  <si>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</si>
  <si>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</si>
  <si>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</si>
  <si>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</si>
  <si>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</si>
  <si>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</si>
  <si>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</si>
  <si>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</si>
  <si>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</si>
  <si>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</si>
  <si>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</si>
  <si>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</si>
  <si>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</si>
  <si>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</si>
  <si>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</si>
  <si>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</si>
  <si>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</si>
  <si>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</si>
  <si>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</si>
  <si>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</si>
  <si>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</si>
  <si>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</si>
  <si>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</si>
  <si>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</si>
  <si>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</si>
  <si>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</si>
  <si>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</si>
  <si>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</si>
  <si>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</si>
  <si>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</si>
  <si>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</si>
  <si>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</si>
  <si>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000 2 02 04012 05 0000 151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</si>
  <si>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</si>
  <si>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</si>
  <si>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</si>
  <si>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</si>
  <si>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</si>
  <si>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</si>
  <si>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</si>
  <si>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</si>
  <si>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</si>
  <si>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</si>
  <si>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</si>
  <si>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</si>
  <si>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</si>
  <si>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</si>
  <si>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</si>
  <si>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</si>
  <si>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</si>
  <si>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</si>
  <si>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</si>
  <si>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</si>
  <si>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</si>
  <si>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</si>
  <si>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</si>
  <si>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</si>
  <si>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</si>
  <si>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</si>
  <si>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</si>
  <si>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</si>
  <si>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</si>
  <si>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</si>
  <si>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</si>
  <si>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</si>
  <si>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</si>
  <si>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</si>
  <si>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</si>
  <si>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</si>
  <si>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</si>
  <si>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</si>
  <si>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</si>
  <si>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</si>
  <si>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</si>
  <si>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</si>
  <si>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</si>
  <si>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</si>
  <si>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</si>
  <si>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</si>
  <si>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</si>
  <si>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</si>
  <si>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</si>
  <si>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</si>
  <si>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</si>
  <si>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</si>
  <si>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</si>
  <si>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</si>
  <si>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</si>
  <si>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</si>
  <si>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</si>
  <si>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</si>
  <si>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</si>
  <si>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</si>
  <si>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</si>
  <si>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</si>
  <si>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</si>
  <si>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</si>
  <si>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</si>
  <si>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</si>
  <si>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</si>
  <si>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</si>
  <si>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</si>
  <si>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</si>
  <si>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</si>
  <si>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</si>
  <si>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</si>
  <si>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</si>
  <si>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</si>
  <si>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</si>
  <si>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</si>
  <si>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</si>
  <si>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</si>
  <si>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</si>
  <si>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</si>
  <si>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</si>
  <si>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</si>
  <si>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</si>
  <si>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</si>
  <si>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</si>
  <si>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</si>
  <si>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</si>
  <si>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</si>
  <si>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</si>
  <si>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</si>
  <si>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</si>
  <si>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</si>
  <si>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</si>
  <si>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</si>
  <si>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</si>
  <si>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</si>
  <si>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</si>
  <si>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</si>
  <si>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</si>
  <si>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</si>
  <si>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</si>
  <si>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</si>
  <si>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</si>
  <si>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</si>
  <si>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</si>
  <si>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</si>
  <si>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</si>
  <si>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</si>
  <si>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</si>
  <si>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</si>
  <si>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</si>
  <si>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</si>
  <si>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</si>
  <si>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</si>
  <si>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</si>
  <si>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</si>
  <si>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</si>
  <si>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</si>
  <si>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</si>
  <si>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</si>
  <si>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</si>
  <si>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</si>
  <si>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</si>
  <si>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</si>
  <si>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</si>
  <si>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</si>
  <si>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</si>
  <si>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</si>
  <si>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</si>
  <si>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</si>
  <si>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</si>
  <si>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</si>
  <si>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</si>
  <si>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</si>
  <si>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</si>
  <si>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</si>
  <si>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</si>
  <si>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</si>
  <si>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</si>
  <si>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</si>
  <si>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</si>
  <si>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</si>
  <si>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</si>
  <si>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</si>
  <si>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</si>
  <si>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</si>
  <si>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</si>
  <si>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</si>
  <si>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</si>
  <si>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</si>
  <si>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</si>
  <si>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</si>
  <si>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</si>
  <si>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</si>
  <si>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</si>
  <si>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</si>
  <si>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</si>
  <si>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</si>
  <si>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</si>
  <si>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</si>
  <si>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</si>
  <si>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</si>
  <si>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</si>
  <si>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</si>
  <si>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</si>
  <si>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</si>
  <si>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</si>
  <si>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</si>
  <si>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</si>
  <si>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</si>
  <si>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</si>
  <si>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</si>
  <si>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</si>
  <si>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</si>
  <si>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</si>
  <si>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</si>
  <si>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</si>
  <si>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</si>
  <si>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</si>
  <si>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</si>
  <si>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</si>
  <si>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</si>
  <si>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</si>
  <si>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</si>
  <si>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</si>
  <si>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</si>
  <si>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</si>
  <si>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</si>
  <si>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</si>
  <si>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</si>
  <si>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</si>
  <si>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</si>
  <si>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</si>
  <si>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</si>
  <si>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</si>
  <si>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</si>
  <si>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</si>
  <si>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</si>
  <si>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</si>
  <si>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</si>
  <si>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</si>
  <si>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</si>
  <si>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</si>
  <si>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</si>
  <si>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</si>
  <si>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</si>
  <si>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</si>
  <si>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</si>
  <si>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</si>
  <si>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</si>
  <si>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</si>
  <si>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</si>
  <si>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</si>
  <si>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</si>
  <si>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</si>
  <si>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</si>
  <si>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</si>
  <si>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</si>
  <si>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</si>
  <si>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</si>
  <si>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</si>
  <si>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</si>
  <si>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</si>
  <si>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</si>
  <si>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</si>
  <si>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</si>
  <si>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</si>
  <si>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</si>
  <si>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</si>
  <si>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</si>
  <si>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</si>
  <si>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</si>
  <si>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</si>
  <si>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</si>
  <si>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</si>
  <si>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</si>
  <si>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</si>
  <si>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</si>
  <si>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</si>
  <si>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</si>
  <si>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</si>
  <si>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</si>
  <si>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</si>
  <si>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</si>
  <si>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</si>
  <si>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</si>
  <si>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</si>
  <si>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</si>
  <si>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</si>
  <si>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</si>
  <si>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</si>
  <si>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</si>
  <si>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</si>
  <si>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</si>
  <si>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</si>
  <si>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</si>
  <si>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</si>
  <si>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</si>
  <si>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</si>
  <si>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</si>
  <si>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</si>
  <si>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</si>
  <si>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</si>
  <si>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</si>
  <si>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</si>
  <si>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</si>
  <si>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</si>
  <si>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</si>
  <si>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</si>
  <si>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</si>
  <si>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</si>
  <si>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</si>
  <si>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</si>
  <si>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</si>
  <si>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</si>
  <si>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</si>
  <si>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</si>
  <si>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</si>
  <si>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</si>
  <si>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</si>
  <si>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</si>
  <si>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</si>
  <si>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</si>
  <si>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</si>
  <si>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</si>
  <si>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</si>
  <si>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</si>
  <si>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</si>
  <si>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</si>
  <si>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</si>
  <si>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</si>
  <si>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</si>
  <si>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</si>
  <si>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</si>
  <si>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</si>
  <si>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</si>
  <si>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</si>
  <si>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</si>
  <si>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</si>
  <si>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</si>
  <si>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</si>
  <si>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</si>
  <si>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</si>
  <si>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</si>
  <si>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</si>
  <si>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</si>
  <si>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</si>
  <si>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</si>
  <si>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</si>
  <si>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</si>
  <si>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</si>
  <si>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</si>
  <si>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</si>
  <si>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</si>
  <si>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</si>
  <si>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</si>
  <si>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</si>
  <si>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</si>
  <si>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</si>
  <si>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</si>
  <si>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</si>
  <si>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</si>
  <si>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</si>
  <si>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</si>
  <si>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</si>
  <si>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</si>
  <si>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</si>
  <si>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</si>
  <si>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</si>
  <si>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</si>
  <si>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</si>
  <si>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</si>
  <si>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</si>
  <si>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</si>
  <si>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</si>
  <si>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Реализация региональной программы повышения эффективности бюджетных расходов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</si>
  <si>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</si>
  <si>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</si>
  <si>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</si>
  <si>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</si>
  <si>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</si>
  <si>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</si>
  <si>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</si>
  <si>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</si>
  <si>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</si>
  <si>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</si>
  <si>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</si>
  <si>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</si>
  <si>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</si>
  <si>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</si>
  <si>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</si>
  <si>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</si>
  <si>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</si>
  <si>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</si>
  <si>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</si>
  <si>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</si>
  <si>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</si>
  <si>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</si>
  <si>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</si>
  <si>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</si>
  <si>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</si>
  <si>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70200 00000</t>
  </si>
  <si>
    <t>70200 03400</t>
  </si>
  <si>
    <t>70000 00000</t>
  </si>
  <si>
    <t>70500 00000</t>
  </si>
  <si>
    <t>70500 03500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</si>
  <si>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</si>
  <si>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</si>
  <si>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</si>
  <si>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</si>
  <si>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</si>
  <si>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</si>
  <si>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</si>
  <si>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</si>
  <si>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</si>
  <si>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</si>
  <si>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</si>
  <si>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</si>
  <si>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</si>
  <si>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</si>
  <si>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</si>
  <si>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</si>
  <si>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</si>
  <si>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</si>
  <si>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</si>
  <si>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</si>
  <si>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</si>
  <si>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</si>
  <si>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</si>
  <si>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</si>
  <si>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</si>
  <si>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</si>
  <si>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</si>
  <si>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</si>
  <si>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</si>
  <si>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</si>
  <si>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</si>
  <si>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</si>
  <si>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</si>
  <si>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</si>
  <si>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</si>
  <si>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</si>
  <si>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</si>
  <si>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</si>
  <si>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</si>
  <si>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</si>
  <si>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</si>
  <si>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</si>
  <si>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</si>
  <si>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</si>
  <si>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</si>
  <si>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</si>
  <si>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</si>
  <si>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</si>
  <si>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</si>
  <si>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</si>
  <si>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</si>
  <si>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</si>
  <si>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</si>
  <si>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</si>
  <si>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</si>
  <si>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</si>
  <si>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</si>
  <si>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</si>
  <si>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</si>
  <si>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</si>
  <si>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</si>
  <si>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</si>
  <si>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</si>
  <si>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</si>
  <si>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</si>
  <si>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</si>
  <si>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</si>
  <si>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</si>
  <si>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</si>
  <si>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</si>
  <si>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</si>
  <si>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</si>
  <si>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</si>
  <si>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</si>
  <si>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</si>
  <si>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</si>
  <si>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</si>
  <si>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</si>
  <si>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</si>
  <si>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</si>
  <si>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</si>
  <si>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</si>
  <si>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</si>
  <si>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</si>
  <si>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</si>
  <si>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</si>
  <si>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</si>
  <si>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</si>
  <si>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32301 00000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</si>
  <si>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</si>
  <si>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</si>
  <si>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</si>
  <si>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</si>
  <si>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</si>
  <si>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</si>
  <si>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</si>
  <si>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</si>
  <si>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</si>
  <si>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</si>
  <si>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</si>
  <si>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</si>
  <si>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</si>
  <si>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</si>
  <si>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</si>
  <si>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</si>
  <si>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</si>
  <si>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</si>
  <si>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</si>
  <si>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</si>
  <si>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</si>
  <si>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</si>
  <si>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</si>
  <si>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</si>
  <si>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49001 03500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</si>
  <si>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</si>
  <si>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</si>
  <si>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</si>
  <si>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</si>
  <si>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</si>
  <si>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</si>
  <si>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</si>
  <si>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</si>
  <si>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</si>
  <si>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</si>
  <si>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</si>
  <si>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</si>
  <si>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</si>
  <si>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</si>
  <si>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</si>
  <si>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</si>
  <si>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</si>
  <si>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</si>
  <si>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</si>
  <si>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</si>
  <si>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</si>
  <si>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</si>
  <si>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</si>
  <si>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</si>
  <si>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</si>
  <si>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</si>
  <si>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</si>
  <si>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</si>
  <si>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</si>
  <si>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</si>
  <si>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</si>
  <si>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</si>
  <si>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</si>
  <si>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</si>
  <si>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</si>
  <si>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</si>
  <si>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</si>
  <si>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</si>
  <si>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</si>
  <si>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</si>
  <si>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</si>
  <si>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</si>
  <si>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</si>
  <si>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</si>
  <si>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</si>
  <si>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</si>
  <si>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</si>
  <si>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</si>
  <si>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</si>
  <si>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</si>
  <si>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</si>
  <si>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</si>
  <si>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</si>
  <si>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</si>
  <si>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</si>
  <si>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</si>
  <si>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</si>
  <si>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</si>
  <si>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</si>
  <si>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</si>
  <si>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</si>
  <si>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</si>
  <si>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</si>
  <si>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</si>
  <si>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</si>
  <si>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</si>
  <si>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</si>
  <si>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</si>
  <si>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</si>
  <si>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</si>
  <si>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</si>
  <si>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</si>
  <si>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</si>
  <si>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</si>
  <si>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</si>
  <si>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</si>
  <si>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</si>
  <si>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</si>
  <si>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</si>
  <si>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</si>
  <si>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</si>
  <si>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</si>
  <si>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</si>
  <si>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</si>
  <si>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</si>
  <si>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</si>
  <si>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</si>
  <si>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</si>
  <si>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</si>
  <si>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</si>
  <si>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</si>
  <si>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</si>
  <si>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</si>
  <si>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</si>
  <si>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</si>
  <si>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</si>
  <si>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</si>
  <si>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</si>
  <si>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</si>
  <si>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</si>
  <si>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</si>
  <si>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</si>
  <si>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</si>
  <si>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</si>
  <si>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</si>
  <si>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</si>
  <si>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</si>
  <si>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</si>
  <si>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</si>
  <si>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</si>
  <si>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</si>
  <si>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</si>
  <si>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</si>
  <si>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</si>
  <si>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</si>
  <si>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</si>
  <si>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</si>
  <si>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</si>
  <si>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</si>
  <si>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</si>
  <si>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</si>
  <si>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</si>
  <si>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</si>
  <si>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</si>
  <si>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</si>
  <si>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</si>
  <si>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</si>
  <si>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</si>
  <si>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</si>
  <si>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</si>
  <si>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</si>
  <si>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</si>
  <si>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</si>
  <si>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</si>
  <si>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</si>
  <si>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</si>
  <si>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</si>
  <si>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</si>
  <si>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</si>
  <si>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</si>
  <si>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</si>
  <si>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</si>
  <si>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</si>
  <si>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</si>
  <si>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</si>
  <si>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</si>
  <si>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</si>
  <si>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</si>
  <si>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</si>
  <si>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</si>
  <si>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</si>
  <si>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</si>
  <si>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</si>
  <si>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</si>
  <si>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</si>
  <si>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</si>
  <si>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</si>
  <si>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</si>
  <si>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</si>
  <si>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</si>
  <si>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</si>
  <si>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</si>
  <si>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</si>
  <si>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</si>
  <si>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</si>
  <si>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</si>
  <si>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</si>
  <si>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</si>
  <si>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</si>
  <si>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</si>
  <si>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</si>
  <si>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</si>
  <si>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</si>
  <si>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</si>
  <si>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</si>
  <si>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</si>
  <si>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</si>
  <si>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</si>
  <si>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</si>
  <si>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</si>
  <si>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</si>
  <si>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</si>
  <si>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</si>
  <si>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</si>
  <si>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</si>
  <si>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</si>
  <si>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</si>
  <si>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</si>
  <si>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</si>
  <si>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</si>
  <si>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</si>
  <si>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</si>
  <si>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</si>
  <si>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</si>
  <si>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</si>
  <si>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</si>
  <si>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</si>
  <si>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</si>
  <si>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</si>
  <si>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</si>
  <si>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</si>
  <si>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</si>
  <si>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</si>
  <si>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</si>
  <si>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</si>
  <si>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</si>
  <si>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</si>
  <si>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</si>
  <si>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</si>
  <si>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</si>
  <si>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</si>
  <si>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</si>
  <si>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</si>
  <si>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</si>
  <si>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</si>
  <si>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</si>
  <si>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</si>
  <si>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</si>
  <si>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</si>
  <si>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</si>
  <si>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</si>
  <si>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</si>
  <si>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</si>
  <si>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</si>
  <si>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</si>
  <si>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</si>
  <si>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</si>
  <si>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</si>
  <si>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</si>
  <si>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</si>
  <si>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</si>
  <si>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</si>
  <si>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</si>
  <si>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</si>
  <si>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</si>
  <si>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</si>
  <si>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</si>
  <si>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</si>
  <si>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</si>
  <si>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</si>
  <si>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</si>
  <si>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</si>
  <si>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</si>
  <si>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</si>
  <si>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</si>
  <si>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</si>
  <si>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</si>
  <si>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</si>
  <si>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</si>
  <si>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</si>
  <si>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</si>
  <si>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</si>
  <si>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</si>
  <si>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ГОСУДАРСТВЕННАЯ ПОШЛИНА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</si>
  <si>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</si>
  <si>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</si>
  <si>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(руб.)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</si>
  <si>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</si>
  <si>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</si>
  <si>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</si>
  <si>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</si>
  <si>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</si>
  <si>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</si>
  <si>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</si>
  <si>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</si>
  <si>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</si>
  <si>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</si>
  <si>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</si>
  <si>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</si>
  <si>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</si>
  <si>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</si>
  <si>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</si>
  <si>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Сумма на 2021 год</t>
  </si>
  <si>
    <t>Сумма                           на 2021 год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</si>
  <si>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</si>
  <si>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</si>
  <si>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</si>
  <si>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</si>
  <si>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</si>
  <si>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000 2 02 15001 10 0000 150</t>
  </si>
  <si>
    <t>000 2 02 15001 00 0000 150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</si>
  <si>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</si>
  <si>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</si>
  <si>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</si>
  <si>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</si>
  <si>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</si>
  <si>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</si>
  <si>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</si>
  <si>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</si>
  <si>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</si>
  <si>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</si>
  <si>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</si>
  <si>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</si>
  <si>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</si>
  <si>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</si>
  <si>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</si>
  <si>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</si>
  <si>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</si>
  <si>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</si>
  <si>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</si>
  <si>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</si>
  <si>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</si>
  <si>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</si>
  <si>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 xml:space="preserve">004 2 02 45393 00 0000 150 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</si>
  <si>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</si>
  <si>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004 2 02 45393 10 0000 150 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</si>
  <si>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</si>
  <si>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</si>
  <si>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</si>
  <si>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</si>
  <si>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</si>
  <si>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</si>
  <si>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</si>
  <si>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</si>
  <si>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</si>
  <si>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540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</si>
  <si>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</si>
  <si>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</si>
  <si>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</si>
  <si>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</si>
  <si>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</si>
  <si>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</si>
  <si>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</si>
  <si>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</si>
  <si>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</si>
  <si>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</si>
  <si>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</si>
  <si>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</si>
  <si>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</si>
  <si>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</si>
  <si>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Подпрограмма «Благоустройство территории Калининского сельсовета»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</si>
  <si>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</si>
  <si>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</si>
  <si>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</si>
  <si>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</si>
  <si>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</si>
  <si>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Подпрограмма "Благоустройство территории Калининского сельсовета"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</si>
  <si>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</si>
  <si>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</si>
  <si>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</si>
  <si>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</si>
  <si>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</si>
  <si>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</si>
  <si>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</si>
  <si>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</si>
  <si>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</si>
  <si>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</si>
  <si>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</si>
  <si>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</si>
  <si>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</si>
  <si>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</si>
  <si>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</si>
  <si>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</si>
  <si>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</si>
  <si>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</si>
  <si>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</si>
  <si>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</si>
  <si>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56101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</si>
  <si>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</si>
  <si>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</si>
  <si>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</si>
  <si>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</si>
  <si>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</si>
  <si>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Программа «Комплексное развитие сельской территории Калининского сельсовета»</t>
  </si>
  <si>
    <t>Сумма  на 2021 год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</si>
  <si>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</si>
  <si>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</si>
  <si>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</si>
  <si>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</si>
  <si>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004 2 02 25393 00 0000 150 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</si>
  <si>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</si>
  <si>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004 2 02 25393 10 0000 150 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</si>
  <si>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</si>
  <si>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</si>
  <si>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</si>
  <si>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</si>
  <si>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</si>
  <si>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</si>
  <si>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</si>
  <si>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</si>
  <si>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</si>
  <si>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59103 L5768</t>
  </si>
  <si>
    <t>59100 00000</t>
  </si>
  <si>
    <t>59101 22500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</si>
  <si>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</si>
  <si>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</si>
  <si>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</si>
  <si>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</si>
  <si>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Мероприятия направленные на реализацию проектов комплексного развития сельских территорий в сфере благоустройства</t>
  </si>
  <si>
    <t>СУБСИДИИ БЮДЖЕТАМ БЮДЖЕТНОЙ СИСТЕМЫ РОССИЙСКОЙ ФЕДЕРАЦИИ ( МЕЖБЮДЖЕТНЫЕ СУБСИДИИ)</t>
  </si>
  <si>
    <t>414</t>
  </si>
  <si>
    <t>000 2 07 05000 10 0000 180</t>
  </si>
  <si>
    <t>Прочие безвозмездные поступления в бюджеты сельских поселений</t>
  </si>
  <si>
    <t>000 2 07 05030 10 0000 180</t>
  </si>
  <si>
    <t>000 2 02 27576 10 0000 150</t>
  </si>
  <si>
    <t>000 2 02 27576 00 0000 150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</si>
  <si>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поселений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</si>
  <si>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</si>
  <si>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</si>
  <si>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</si>
  <si>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59102 00000</t>
  </si>
  <si>
    <t>Мероприятия направленные на реализацию проектов комплексного развития сельских территорий в сфере развития физической культуры и спорта</t>
  </si>
  <si>
    <t>Приложение 3</t>
  </si>
  <si>
    <t>% испол-нения</t>
  </si>
  <si>
    <t xml:space="preserve">000 1 03 02261 01 0000 110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</si>
  <si>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за 1 квартал 2021 года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</si>
  <si>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за 1 квартал 2021 года</t>
  </si>
  <si>
    <t>по группам,  подгруппам и статьям кодов классификации доходов за 1 квартал 2021 года</t>
  </si>
  <si>
    <t>за 1 квартал 2021 года</t>
  </si>
  <si>
    <t>муниципального образования  Калининский сельсовет Усть-Абаканского района Республики Хакасия за 1 квартал 2021 года</t>
  </si>
  <si>
    <t>Приложение 6</t>
  </si>
  <si>
    <t>к постановлению главы Калининского сельсовета</t>
  </si>
  <si>
    <t xml:space="preserve">"Об утверждении отчета об исполнении бюджета 
</t>
  </si>
  <si>
    <t>муниципального образования Калининский сельсовет</t>
  </si>
  <si>
    <t>Сведения о штатной численности и фактических расходах</t>
  </si>
  <si>
    <t xml:space="preserve">на оплату труда муниципальных служащих Администрации Калининского сельсовета </t>
  </si>
  <si>
    <t>Кол-во штатных единиц</t>
  </si>
  <si>
    <t>заработная плата</t>
  </si>
  <si>
    <t>начисления на заработную плату</t>
  </si>
  <si>
    <t>Итого:</t>
  </si>
  <si>
    <t>Глава (выборное лицо)</t>
  </si>
  <si>
    <t>Муниципальные служащие</t>
  </si>
  <si>
    <t>Усть-Абаканского района Республики Хакасия за 1 квартал 2021 года</t>
  </si>
  <si>
    <t>Исполнение за 1 квартал 2021 года</t>
  </si>
  <si>
    <t>Усть-Абаканского района  Республики Хакасия за 1 квартал 2021 года"</t>
  </si>
  <si>
    <t>от ____04.2021 г. № ___-п</t>
  </si>
  <si>
    <t>Об  утверждении  отчета об исполнении бюджета      
муниципального образования Калининский сельсовет     
Усть-Абаканского района  Республики Хакасия      
за 1 квартал 2021 года</t>
  </si>
  <si>
    <t>от ____.04.2021 г. № ___-п</t>
  </si>
  <si>
    <t>Приложение 4</t>
  </si>
  <si>
    <t>Приложение 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</si>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</sst>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[$-FC19]d\ mmmm\ yyyy\ &quot;г.&quot;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5" fillId="0" borderId="1">
      <alignment horizontal="left" wrapText="1" indent="1"/>
      <protection/>
    </xf>
    <xf numFmtId="49" fontId="25" fillId="0" borderId="2">
      <alignment horizontal="center" shrinkToFit="1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3" applyNumberFormat="0" applyAlignment="0" applyProtection="0"/>
    <xf numFmtId="0" fontId="56" fillId="27" borderId="4" applyNumberFormat="0" applyAlignment="0" applyProtection="0"/>
    <xf numFmtId="0" fontId="57" fillId="27" borderId="3" applyNumberFormat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8" borderId="9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58" applyFont="1" applyBorder="1" applyAlignment="1">
      <alignment vertical="top" wrapText="1"/>
      <protection/>
    </xf>
    <xf numFmtId="0" fontId="11" fillId="0" borderId="16" xfId="65" applyFont="1" applyBorder="1" applyAlignment="1">
      <alignment wrapText="1"/>
      <protection/>
    </xf>
    <xf numFmtId="0" fontId="11" fillId="0" borderId="16" xfId="67" applyFont="1" applyBorder="1" applyAlignment="1">
      <alignment wrapText="1"/>
      <protection/>
    </xf>
    <xf numFmtId="0" fontId="11" fillId="0" borderId="18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top" wrapText="1"/>
    </xf>
    <xf numFmtId="49" fontId="16" fillId="0" borderId="19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vertical="top" wrapText="1"/>
    </xf>
    <xf numFmtId="49" fontId="15" fillId="0" borderId="22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4" fontId="15" fillId="0" borderId="2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top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vertical="top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4" fillId="34" borderId="26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wrapText="1"/>
    </xf>
    <xf numFmtId="2" fontId="14" fillId="35" borderId="27" xfId="0" applyNumberFormat="1" applyFont="1" applyFill="1" applyBorder="1" applyAlignment="1">
      <alignment horizontal="center" vertical="center" wrapText="1"/>
    </xf>
    <xf numFmtId="2" fontId="14" fillId="35" borderId="28" xfId="0" applyNumberFormat="1" applyFont="1" applyFill="1" applyBorder="1" applyAlignment="1">
      <alignment horizontal="center" vertical="center" wrapText="1"/>
    </xf>
    <xf numFmtId="2" fontId="14" fillId="35" borderId="29" xfId="0" applyNumberFormat="1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vertical="top" wrapText="1"/>
    </xf>
    <xf numFmtId="0" fontId="16" fillId="36" borderId="31" xfId="0" applyFont="1" applyFill="1" applyBorder="1" applyAlignment="1">
      <alignment horizontal="center" vertical="center" wrapText="1"/>
    </xf>
    <xf numFmtId="49" fontId="15" fillId="36" borderId="32" xfId="0" applyNumberFormat="1" applyFont="1" applyFill="1" applyBorder="1" applyAlignment="1">
      <alignment horizontal="center" vertical="center" wrapText="1"/>
    </xf>
    <xf numFmtId="4" fontId="14" fillId="36" borderId="3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wrapText="1"/>
    </xf>
    <xf numFmtId="0" fontId="14" fillId="0" borderId="34" xfId="0" applyFont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vertical="top" wrapText="1"/>
    </xf>
    <xf numFmtId="0" fontId="17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14" fillId="0" borderId="35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14" fillId="36" borderId="14" xfId="0" applyFont="1" applyFill="1" applyBorder="1" applyAlignment="1">
      <alignment vertical="center" wrapText="1"/>
    </xf>
    <xf numFmtId="0" fontId="14" fillId="36" borderId="32" xfId="0" applyFont="1" applyFill="1" applyBorder="1" applyAlignment="1">
      <alignment horizontal="center" vertical="center" wrapText="1"/>
    </xf>
    <xf numFmtId="49" fontId="15" fillId="36" borderId="31" xfId="0" applyNumberFormat="1" applyFont="1" applyFill="1" applyBorder="1" applyAlignment="1">
      <alignment horizontal="center" vertical="center" wrapText="1"/>
    </xf>
    <xf numFmtId="49" fontId="15" fillId="37" borderId="22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wrapText="1"/>
    </xf>
    <xf numFmtId="0" fontId="16" fillId="0" borderId="34" xfId="0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49" fontId="14" fillId="34" borderId="19" xfId="0" applyNumberFormat="1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4" fontId="14" fillId="34" borderId="20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4" fillId="38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5" xfId="58" applyFont="1" applyBorder="1" applyAlignment="1">
      <alignment horizontal="left" vertical="center" wrapText="1"/>
      <protection/>
    </xf>
    <xf numFmtId="49" fontId="11" fillId="0" borderId="15" xfId="66" applyNumberFormat="1" applyFont="1" applyBorder="1" applyAlignment="1">
      <alignment horizontal="left" vertical="center"/>
      <protection/>
    </xf>
    <xf numFmtId="49" fontId="11" fillId="0" borderId="15" xfId="68" applyNumberFormat="1" applyFont="1" applyBorder="1" applyAlignment="1">
      <alignment horizontal="left" vertical="center"/>
      <protection/>
    </xf>
    <xf numFmtId="0" fontId="6" fillId="0" borderId="38" xfId="58" applyFont="1" applyBorder="1" applyAlignment="1">
      <alignment horizontal="left" vertical="center" wrapText="1"/>
      <protection/>
    </xf>
    <xf numFmtId="49" fontId="15" fillId="38" borderId="19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vertical="top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41" xfId="0" applyFont="1" applyBorder="1" applyAlignment="1">
      <alignment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2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42" xfId="0" applyFont="1" applyBorder="1" applyAlignment="1">
      <alignment vertical="center" wrapText="1"/>
    </xf>
    <xf numFmtId="0" fontId="20" fillId="0" borderId="42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vertical="center" wrapText="1"/>
    </xf>
    <xf numFmtId="0" fontId="20" fillId="34" borderId="4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49" fontId="20" fillId="0" borderId="13" xfId="0" applyNumberFormat="1" applyFont="1" applyBorder="1" applyAlignment="1">
      <alignment vertical="center" wrapText="1"/>
    </xf>
    <xf numFmtId="0" fontId="72" fillId="0" borderId="0" xfId="0" applyFont="1" applyAlignment="1">
      <alignment/>
    </xf>
    <xf numFmtId="0" fontId="18" fillId="0" borderId="13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wrapText="1"/>
    </xf>
    <xf numFmtId="0" fontId="20" fillId="0" borderId="0" xfId="0" applyFont="1" applyFill="1" applyAlignment="1">
      <alignment/>
    </xf>
    <xf numFmtId="49" fontId="20" fillId="0" borderId="13" xfId="0" applyNumberFormat="1" applyFont="1" applyFill="1" applyBorder="1" applyAlignment="1">
      <alignment horizontal="left" vertical="center"/>
    </xf>
    <xf numFmtId="0" fontId="20" fillId="0" borderId="19" xfId="0" applyFont="1" applyFill="1" applyBorder="1" applyAlignment="1">
      <alignment wrapText="1"/>
    </xf>
    <xf numFmtId="0" fontId="20" fillId="0" borderId="43" xfId="0" applyFont="1" applyBorder="1" applyAlignment="1">
      <alignment wrapText="1"/>
    </xf>
    <xf numFmtId="0" fontId="20" fillId="0" borderId="19" xfId="0" applyFont="1" applyFill="1" applyBorder="1" applyAlignment="1">
      <alignment vertical="center" wrapText="1"/>
    </xf>
    <xf numFmtId="0" fontId="18" fillId="36" borderId="30" xfId="0" applyFont="1" applyFill="1" applyBorder="1" applyAlignment="1">
      <alignment vertical="center" wrapText="1"/>
    </xf>
    <xf numFmtId="0" fontId="18" fillId="36" borderId="3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9" fontId="19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/>
    </xf>
    <xf numFmtId="0" fontId="20" fillId="0" borderId="35" xfId="0" applyFont="1" applyBorder="1" applyAlignment="1">
      <alignment wrapText="1"/>
    </xf>
    <xf numFmtId="0" fontId="17" fillId="0" borderId="0" xfId="0" applyFont="1" applyAlignment="1">
      <alignment/>
    </xf>
    <xf numFmtId="0" fontId="20" fillId="0" borderId="19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6" borderId="3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49" fontId="21" fillId="0" borderId="0" xfId="0" applyNumberFormat="1" applyFont="1" applyAlignment="1">
      <alignment vertical="center"/>
    </xf>
    <xf numFmtId="2" fontId="15" fillId="0" borderId="13" xfId="0" applyNumberFormat="1" applyFont="1" applyBorder="1" applyAlignment="1">
      <alignment wrapText="1"/>
    </xf>
    <xf numFmtId="4" fontId="4" fillId="0" borderId="44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top" wrapText="1"/>
    </xf>
    <xf numFmtId="0" fontId="4" fillId="0" borderId="49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center" wrapText="1"/>
    </xf>
    <xf numFmtId="0" fontId="15" fillId="0" borderId="19" xfId="0" applyFont="1" applyFill="1" applyBorder="1" applyAlignment="1">
      <alignment wrapText="1"/>
    </xf>
    <xf numFmtId="0" fontId="17" fillId="0" borderId="19" xfId="0" applyFont="1" applyFill="1" applyBorder="1" applyAlignment="1">
      <alignment vertical="top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wrapText="1"/>
    </xf>
    <xf numFmtId="0" fontId="16" fillId="33" borderId="19" xfId="0" applyFont="1" applyFill="1" applyBorder="1" applyAlignment="1">
      <alignment horizontal="left" vertical="top" wrapText="1"/>
    </xf>
    <xf numFmtId="4" fontId="14" fillId="33" borderId="19" xfId="0" applyNumberFormat="1" applyFont="1" applyFill="1" applyBorder="1" applyAlignment="1">
      <alignment horizontal="center" vertical="center"/>
    </xf>
    <xf numFmtId="0" fontId="18" fillId="0" borderId="35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2" fontId="20" fillId="0" borderId="19" xfId="0" applyNumberFormat="1" applyFont="1" applyBorder="1" applyAlignment="1">
      <alignment wrapText="1"/>
    </xf>
    <xf numFmtId="0" fontId="20" fillId="0" borderId="50" xfId="0" applyFont="1" applyBorder="1" applyAlignment="1">
      <alignment vertical="center" wrapText="1"/>
    </xf>
    <xf numFmtId="0" fontId="73" fillId="0" borderId="13" xfId="0" applyFont="1" applyBorder="1" applyAlignment="1">
      <alignment wrapText="1"/>
    </xf>
    <xf numFmtId="0" fontId="73" fillId="0" borderId="13" xfId="0" applyFont="1" applyBorder="1" applyAlignment="1">
      <alignment/>
    </xf>
    <xf numFmtId="0" fontId="73" fillId="0" borderId="41" xfId="0" applyFont="1" applyBorder="1" applyAlignment="1">
      <alignment/>
    </xf>
    <xf numFmtId="0" fontId="15" fillId="0" borderId="24" xfId="0" applyFont="1" applyBorder="1" applyAlignment="1">
      <alignment wrapText="1"/>
    </xf>
    <xf numFmtId="4" fontId="15" fillId="38" borderId="51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 wrapText="1"/>
    </xf>
    <xf numFmtId="4" fontId="14" fillId="0" borderId="25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" fontId="22" fillId="33" borderId="19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22" fillId="33" borderId="12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wrapText="1"/>
    </xf>
    <xf numFmtId="0" fontId="14" fillId="0" borderId="22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wrapText="1"/>
    </xf>
    <xf numFmtId="49" fontId="14" fillId="0" borderId="19" xfId="0" applyNumberFormat="1" applyFont="1" applyFill="1" applyBorder="1" applyAlignment="1">
      <alignment horizontal="left" vertical="center" wrapText="1"/>
    </xf>
    <xf numFmtId="2" fontId="14" fillId="35" borderId="30" xfId="0" applyNumberFormat="1" applyFont="1" applyFill="1" applyBorder="1" applyAlignment="1">
      <alignment horizontal="center" vertical="center" wrapText="1"/>
    </xf>
    <xf numFmtId="2" fontId="14" fillId="35" borderId="32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3" xfId="0" applyFont="1" applyBorder="1" applyAlignment="1">
      <alignment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34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1" fillId="0" borderId="51" xfId="0" applyNumberFormat="1" applyFont="1" applyFill="1" applyBorder="1" applyAlignment="1">
      <alignment horizontal="center" vertical="center" wrapText="1"/>
    </xf>
    <xf numFmtId="4" fontId="22" fillId="36" borderId="33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wrapText="1"/>
    </xf>
    <xf numFmtId="4" fontId="20" fillId="0" borderId="19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15" fillId="0" borderId="41" xfId="0" applyFont="1" applyBorder="1" applyAlignment="1">
      <alignment/>
    </xf>
    <xf numFmtId="0" fontId="15" fillId="0" borderId="13" xfId="0" applyFont="1" applyBorder="1" applyAlignment="1">
      <alignment vertical="center" wrapText="1"/>
    </xf>
    <xf numFmtId="0" fontId="17" fillId="0" borderId="37" xfId="0" applyFont="1" applyBorder="1" applyAlignment="1">
      <alignment wrapText="1"/>
    </xf>
    <xf numFmtId="0" fontId="17" fillId="34" borderId="15" xfId="0" applyFont="1" applyFill="1" applyBorder="1" applyAlignment="1">
      <alignment vertical="top" wrapText="1"/>
    </xf>
    <xf numFmtId="0" fontId="6" fillId="0" borderId="18" xfId="0" applyFont="1" applyBorder="1" applyAlignment="1">
      <alignment vertical="center" wrapText="1"/>
    </xf>
    <xf numFmtId="3" fontId="20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vertical="center"/>
    </xf>
    <xf numFmtId="0" fontId="15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5" fillId="34" borderId="19" xfId="0" applyFont="1" applyFill="1" applyBorder="1" applyAlignment="1">
      <alignment wrapText="1"/>
    </xf>
    <xf numFmtId="0" fontId="15" fillId="0" borderId="22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49" fontId="15" fillId="0" borderId="19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4" fillId="0" borderId="19" xfId="0" applyFont="1" applyBorder="1" applyAlignment="1">
      <alignment horizontal="center"/>
    </xf>
    <xf numFmtId="49" fontId="15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left" wrapText="1"/>
    </xf>
    <xf numFmtId="0" fontId="15" fillId="0" borderId="35" xfId="0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vertical="center" wrapText="1"/>
    </xf>
    <xf numFmtId="4" fontId="14" fillId="0" borderId="35" xfId="0" applyNumberFormat="1" applyFont="1" applyBorder="1" applyAlignment="1">
      <alignment horizontal="center" wrapText="1"/>
    </xf>
    <xf numFmtId="4" fontId="15" fillId="0" borderId="35" xfId="0" applyNumberFormat="1" applyFont="1" applyBorder="1" applyAlignment="1">
      <alignment horizontal="center" wrapText="1"/>
    </xf>
    <xf numFmtId="4" fontId="14" fillId="0" borderId="34" xfId="0" applyNumberFormat="1" applyFont="1" applyBorder="1" applyAlignment="1">
      <alignment horizontal="center" wrapText="1"/>
    </xf>
    <xf numFmtId="4" fontId="15" fillId="0" borderId="20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0" fontId="14" fillId="34" borderId="13" xfId="0" applyFont="1" applyFill="1" applyBorder="1" applyAlignment="1">
      <alignment wrapText="1"/>
    </xf>
    <xf numFmtId="4" fontId="14" fillId="0" borderId="20" xfId="0" applyNumberFormat="1" applyFont="1" applyBorder="1" applyAlignment="1">
      <alignment horizontal="center" wrapText="1"/>
    </xf>
    <xf numFmtId="4" fontId="15" fillId="0" borderId="20" xfId="0" applyNumberFormat="1" applyFont="1" applyBorder="1" applyAlignment="1">
      <alignment horizontal="center" wrapText="1"/>
    </xf>
    <xf numFmtId="0" fontId="16" fillId="34" borderId="13" xfId="0" applyFont="1" applyFill="1" applyBorder="1" applyAlignment="1">
      <alignment horizontal="left" vertical="top" wrapText="1"/>
    </xf>
    <xf numFmtId="0" fontId="17" fillId="34" borderId="13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4" fontId="14" fillId="0" borderId="23" xfId="0" applyNumberFormat="1" applyFont="1" applyBorder="1" applyAlignment="1">
      <alignment horizontal="center" wrapText="1"/>
    </xf>
    <xf numFmtId="0" fontId="14" fillId="34" borderId="13" xfId="0" applyFont="1" applyFill="1" applyBorder="1" applyAlignment="1">
      <alignment horizontal="left" wrapText="1"/>
    </xf>
    <xf numFmtId="49" fontId="15" fillId="0" borderId="13" xfId="0" applyNumberFormat="1" applyFont="1" applyBorder="1" applyAlignment="1">
      <alignment horizontal="left" wrapText="1"/>
    </xf>
    <xf numFmtId="0" fontId="17" fillId="34" borderId="37" xfId="0" applyFont="1" applyFill="1" applyBorder="1" applyAlignment="1">
      <alignment vertical="top" wrapText="1"/>
    </xf>
    <xf numFmtId="0" fontId="14" fillId="34" borderId="41" xfId="0" applyFont="1" applyFill="1" applyBorder="1" applyAlignment="1">
      <alignment horizontal="left" wrapText="1"/>
    </xf>
    <xf numFmtId="0" fontId="15" fillId="34" borderId="24" xfId="0" applyFont="1" applyFill="1" applyBorder="1" applyAlignment="1">
      <alignment wrapText="1"/>
    </xf>
    <xf numFmtId="0" fontId="75" fillId="0" borderId="13" xfId="57" applyFont="1" applyBorder="1" applyAlignment="1">
      <alignment vertical="top" wrapText="1"/>
      <protection/>
    </xf>
    <xf numFmtId="0" fontId="17" fillId="0" borderId="13" xfId="57" applyFont="1" applyFill="1" applyBorder="1" applyAlignment="1">
      <alignment vertical="top" wrapText="1"/>
      <protection/>
    </xf>
    <xf numFmtId="0" fontId="17" fillId="0" borderId="13" xfId="57" applyFont="1" applyBorder="1" applyAlignment="1">
      <alignment vertical="top" wrapText="1"/>
      <protection/>
    </xf>
    <xf numFmtId="0" fontId="76" fillId="0" borderId="13" xfId="0" applyFont="1" applyBorder="1" applyAlignment="1">
      <alignment vertical="top" wrapText="1"/>
    </xf>
    <xf numFmtId="0" fontId="16" fillId="34" borderId="13" xfId="0" applyFont="1" applyFill="1" applyBorder="1" applyAlignment="1">
      <alignment wrapText="1"/>
    </xf>
    <xf numFmtId="0" fontId="16" fillId="34" borderId="37" xfId="0" applyFont="1" applyFill="1" applyBorder="1" applyAlignment="1">
      <alignment wrapText="1"/>
    </xf>
    <xf numFmtId="0" fontId="14" fillId="34" borderId="26" xfId="0" applyFont="1" applyFill="1" applyBorder="1" applyAlignment="1">
      <alignment wrapText="1"/>
    </xf>
    <xf numFmtId="49" fontId="20" fillId="39" borderId="19" xfId="0" applyNumberFormat="1" applyFont="1" applyFill="1" applyBorder="1" applyAlignment="1">
      <alignment/>
    </xf>
    <xf numFmtId="49" fontId="20" fillId="39" borderId="19" xfId="0" applyNumberFormat="1" applyFont="1" applyFill="1" applyBorder="1" applyAlignment="1">
      <alignment horizontal="left" vertical="center" wrapText="1"/>
    </xf>
    <xf numFmtId="0" fontId="73" fillId="0" borderId="34" xfId="0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0" fontId="16" fillId="38" borderId="35" xfId="0" applyFont="1" applyFill="1" applyBorder="1" applyAlignment="1">
      <alignment horizontal="center" vertical="center" wrapText="1"/>
    </xf>
    <xf numFmtId="49" fontId="16" fillId="38" borderId="19" xfId="0" applyNumberFormat="1" applyFont="1" applyFill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" fontId="15" fillId="0" borderId="53" xfId="0" applyNumberFormat="1" applyFont="1" applyBorder="1" applyAlignment="1">
      <alignment horizontal="center"/>
    </xf>
    <xf numFmtId="0" fontId="6" fillId="0" borderId="41" xfId="0" applyFont="1" applyBorder="1" applyAlignment="1">
      <alignment/>
    </xf>
    <xf numFmtId="0" fontId="15" fillId="34" borderId="15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16" fillId="34" borderId="15" xfId="0" applyFont="1" applyFill="1" applyBorder="1" applyAlignment="1">
      <alignment vertical="top" wrapText="1"/>
    </xf>
    <xf numFmtId="49" fontId="15" fillId="0" borderId="15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15" fillId="34" borderId="26" xfId="0" applyNumberFormat="1" applyFont="1" applyFill="1" applyBorder="1" applyAlignment="1">
      <alignment horizontal="left" vertical="center" wrapText="1"/>
    </xf>
    <xf numFmtId="2" fontId="15" fillId="0" borderId="41" xfId="0" applyNumberFormat="1" applyFont="1" applyBorder="1" applyAlignment="1">
      <alignment wrapText="1"/>
    </xf>
    <xf numFmtId="0" fontId="17" fillId="38" borderId="13" xfId="0" applyFont="1" applyFill="1" applyBorder="1" applyAlignment="1">
      <alignment vertical="top" wrapText="1"/>
    </xf>
    <xf numFmtId="49" fontId="17" fillId="38" borderId="54" xfId="0" applyNumberFormat="1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vertical="top" wrapText="1"/>
    </xf>
    <xf numFmtId="0" fontId="17" fillId="0" borderId="3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73" fillId="0" borderId="24" xfId="0" applyFont="1" applyBorder="1" applyAlignment="1">
      <alignment vertical="top" wrapText="1"/>
    </xf>
    <xf numFmtId="49" fontId="15" fillId="0" borderId="43" xfId="0" applyNumberFormat="1" applyFont="1" applyFill="1" applyBorder="1" applyAlignment="1">
      <alignment horizontal="left" wrapText="1"/>
    </xf>
    <xf numFmtId="0" fontId="14" fillId="34" borderId="15" xfId="0" applyFont="1" applyFill="1" applyBorder="1" applyAlignment="1">
      <alignment wrapText="1"/>
    </xf>
    <xf numFmtId="0" fontId="15" fillId="0" borderId="15" xfId="0" applyFont="1" applyFill="1" applyBorder="1" applyAlignment="1">
      <alignment/>
    </xf>
    <xf numFmtId="0" fontId="14" fillId="34" borderId="15" xfId="0" applyFont="1" applyFill="1" applyBorder="1" applyAlignment="1">
      <alignment horizontal="left" wrapText="1"/>
    </xf>
    <xf numFmtId="49" fontId="15" fillId="0" borderId="43" xfId="0" applyNumberFormat="1" applyFont="1" applyBorder="1" applyAlignment="1">
      <alignment horizontal="left" wrapText="1"/>
    </xf>
    <xf numFmtId="4" fontId="14" fillId="40" borderId="3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vertical="top" wrapText="1"/>
    </xf>
    <xf numFmtId="49" fontId="14" fillId="40" borderId="35" xfId="0" applyNumberFormat="1" applyFont="1" applyFill="1" applyBorder="1" applyAlignment="1">
      <alignment horizontal="center"/>
    </xf>
    <xf numFmtId="0" fontId="15" fillId="40" borderId="19" xfId="0" applyFont="1" applyFill="1" applyBorder="1" applyAlignment="1">
      <alignment horizontal="center"/>
    </xf>
    <xf numFmtId="4" fontId="14" fillId="40" borderId="35" xfId="0" applyNumberFormat="1" applyFont="1" applyFill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9" fontId="15" fillId="0" borderId="13" xfId="0" applyNumberFormat="1" applyFont="1" applyFill="1" applyBorder="1" applyAlignment="1">
      <alignment horizontal="left" wrapText="1"/>
    </xf>
    <xf numFmtId="4" fontId="14" fillId="40" borderId="20" xfId="0" applyNumberFormat="1" applyFont="1" applyFill="1" applyBorder="1" applyAlignment="1">
      <alignment horizontal="center"/>
    </xf>
    <xf numFmtId="0" fontId="14" fillId="41" borderId="27" xfId="0" applyFont="1" applyFill="1" applyBorder="1" applyAlignment="1">
      <alignment horizontal="center" wrapText="1"/>
    </xf>
    <xf numFmtId="49" fontId="14" fillId="41" borderId="29" xfId="0" applyNumberFormat="1" applyFont="1" applyFill="1" applyBorder="1" applyAlignment="1">
      <alignment horizontal="center" wrapText="1"/>
    </xf>
    <xf numFmtId="0" fontId="14" fillId="41" borderId="29" xfId="0" applyFont="1" applyFill="1" applyBorder="1" applyAlignment="1">
      <alignment horizontal="center" wrapText="1"/>
    </xf>
    <xf numFmtId="0" fontId="14" fillId="40" borderId="30" xfId="0" applyFont="1" applyFill="1" applyBorder="1" applyAlignment="1">
      <alignment wrapText="1"/>
    </xf>
    <xf numFmtId="49" fontId="15" fillId="40" borderId="32" xfId="0" applyNumberFormat="1" applyFont="1" applyFill="1" applyBorder="1" applyAlignment="1">
      <alignment horizontal="center" wrapText="1"/>
    </xf>
    <xf numFmtId="0" fontId="15" fillId="40" borderId="32" xfId="0" applyFont="1" applyFill="1" applyBorder="1" applyAlignment="1">
      <alignment horizontal="center" wrapText="1"/>
    </xf>
    <xf numFmtId="4" fontId="14" fillId="40" borderId="33" xfId="0" applyNumberFormat="1" applyFont="1" applyFill="1" applyBorder="1" applyAlignment="1">
      <alignment horizontal="center" wrapText="1"/>
    </xf>
    <xf numFmtId="4" fontId="14" fillId="40" borderId="31" xfId="0" applyNumberFormat="1" applyFont="1" applyFill="1" applyBorder="1" applyAlignment="1">
      <alignment horizontal="center" wrapText="1"/>
    </xf>
    <xf numFmtId="0" fontId="15" fillId="0" borderId="37" xfId="0" applyFont="1" applyBorder="1" applyAlignment="1">
      <alignment vertical="top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5" fillId="0" borderId="53" xfId="0" applyNumberFormat="1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9" fontId="15" fillId="0" borderId="15" xfId="0" applyNumberFormat="1" applyFont="1" applyFill="1" applyBorder="1" applyAlignment="1">
      <alignment horizontal="left" wrapText="1"/>
    </xf>
    <xf numFmtId="0" fontId="15" fillId="34" borderId="55" xfId="0" applyFont="1" applyFill="1" applyBorder="1" applyAlignment="1">
      <alignment wrapText="1"/>
    </xf>
    <xf numFmtId="0" fontId="17" fillId="0" borderId="56" xfId="0" applyFont="1" applyFill="1" applyBorder="1" applyAlignment="1">
      <alignment horizontal="center" vertical="center" wrapText="1"/>
    </xf>
    <xf numFmtId="49" fontId="15" fillId="0" borderId="57" xfId="0" applyNumberFormat="1" applyFont="1" applyFill="1" applyBorder="1" applyAlignment="1">
      <alignment horizontal="center" vertical="center" wrapText="1"/>
    </xf>
    <xf numFmtId="49" fontId="15" fillId="0" borderId="52" xfId="0" applyNumberFormat="1" applyFont="1" applyBorder="1" applyAlignment="1">
      <alignment horizontal="center" vertical="center" wrapText="1"/>
    </xf>
    <xf numFmtId="4" fontId="15" fillId="0" borderId="58" xfId="0" applyNumberFormat="1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center" wrapText="1"/>
    </xf>
    <xf numFmtId="0" fontId="18" fillId="34" borderId="42" xfId="0" applyFont="1" applyFill="1" applyBorder="1" applyAlignment="1">
      <alignment vertical="center" wrapText="1"/>
    </xf>
    <xf numFmtId="0" fontId="16" fillId="19" borderId="13" xfId="0" applyFont="1" applyFill="1" applyBorder="1" applyAlignment="1">
      <alignment vertical="top" wrapText="1"/>
    </xf>
    <xf numFmtId="49" fontId="14" fillId="19" borderId="35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9" fontId="14" fillId="19" borderId="19" xfId="0" applyNumberFormat="1" applyFont="1" applyFill="1" applyBorder="1" applyAlignment="1">
      <alignment horizontal="center" vertical="center" wrapText="1"/>
    </xf>
    <xf numFmtId="4" fontId="14" fillId="19" borderId="20" xfId="0" applyNumberFormat="1" applyFont="1" applyFill="1" applyBorder="1" applyAlignment="1">
      <alignment horizontal="center" vertical="center" wrapText="1"/>
    </xf>
    <xf numFmtId="0" fontId="16" fillId="19" borderId="24" xfId="0" applyFont="1" applyFill="1" applyBorder="1" applyAlignment="1">
      <alignment vertical="top" wrapText="1"/>
    </xf>
    <xf numFmtId="0" fontId="16" fillId="19" borderId="34" xfId="0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4" fillId="19" borderId="22" xfId="0" applyNumberFormat="1" applyFont="1" applyFill="1" applyBorder="1" applyAlignment="1">
      <alignment horizontal="center" vertical="center" wrapText="1"/>
    </xf>
    <xf numFmtId="4" fontId="14" fillId="19" borderId="23" xfId="0" applyNumberFormat="1" applyFont="1" applyFill="1" applyBorder="1" applyAlignment="1">
      <alignment horizontal="center" vertical="center" wrapText="1"/>
    </xf>
    <xf numFmtId="0" fontId="16" fillId="19" borderId="35" xfId="0" applyFont="1" applyFill="1" applyBorder="1" applyAlignment="1">
      <alignment horizontal="center" vertical="center" wrapText="1"/>
    </xf>
    <xf numFmtId="49" fontId="14" fillId="19" borderId="19" xfId="0" applyNumberFormat="1" applyFont="1" applyFill="1" applyBorder="1" applyAlignment="1">
      <alignment horizontal="center" vertical="center"/>
    </xf>
    <xf numFmtId="4" fontId="14" fillId="19" borderId="20" xfId="0" applyNumberFormat="1" applyFont="1" applyFill="1" applyBorder="1" applyAlignment="1">
      <alignment horizontal="center" vertical="center"/>
    </xf>
    <xf numFmtId="0" fontId="15" fillId="19" borderId="19" xfId="0" applyFont="1" applyFill="1" applyBorder="1" applyAlignment="1">
      <alignment horizontal="center" vertical="center" wrapText="1"/>
    </xf>
    <xf numFmtId="0" fontId="73" fillId="19" borderId="13" xfId="0" applyFont="1" applyFill="1" applyBorder="1" applyAlignment="1">
      <alignment wrapText="1"/>
    </xf>
    <xf numFmtId="0" fontId="17" fillId="19" borderId="35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5" fillId="19" borderId="13" xfId="0" applyFont="1" applyFill="1" applyBorder="1" applyAlignment="1">
      <alignment vertical="top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0" fontId="14" fillId="43" borderId="24" xfId="0" applyFont="1" applyFill="1" applyBorder="1" applyAlignment="1">
      <alignment wrapText="1"/>
    </xf>
    <xf numFmtId="0" fontId="16" fillId="43" borderId="35" xfId="0" applyFont="1" applyFill="1" applyBorder="1" applyAlignment="1">
      <alignment horizontal="center" vertical="center" wrapText="1"/>
    </xf>
    <xf numFmtId="49" fontId="14" fillId="43" borderId="22" xfId="0" applyNumberFormat="1" applyFont="1" applyFill="1" applyBorder="1" applyAlignment="1">
      <alignment horizontal="center" vertical="center" wrapText="1"/>
    </xf>
    <xf numFmtId="4" fontId="14" fillId="43" borderId="23" xfId="0" applyNumberFormat="1" applyFont="1" applyFill="1" applyBorder="1" applyAlignment="1">
      <alignment horizontal="center" vertical="center" wrapText="1"/>
    </xf>
    <xf numFmtId="0" fontId="16" fillId="43" borderId="13" xfId="0" applyFont="1" applyFill="1" applyBorder="1" applyAlignment="1">
      <alignment vertical="top" wrapText="1"/>
    </xf>
    <xf numFmtId="0" fontId="16" fillId="43" borderId="19" xfId="0" applyFont="1" applyFill="1" applyBorder="1" applyAlignment="1">
      <alignment horizontal="center" vertical="center" wrapText="1"/>
    </xf>
    <xf numFmtId="49" fontId="14" fillId="43" borderId="19" xfId="0" applyNumberFormat="1" applyFont="1" applyFill="1" applyBorder="1" applyAlignment="1">
      <alignment horizontal="center" vertical="center" wrapText="1"/>
    </xf>
    <xf numFmtId="49" fontId="14" fillId="43" borderId="35" xfId="0" applyNumberFormat="1" applyFont="1" applyFill="1" applyBorder="1" applyAlignment="1">
      <alignment horizontal="center" vertical="center" wrapText="1"/>
    </xf>
    <xf numFmtId="4" fontId="14" fillId="43" borderId="20" xfId="0" applyNumberFormat="1" applyFont="1" applyFill="1" applyBorder="1" applyAlignment="1">
      <alignment horizontal="center" vertical="center"/>
    </xf>
    <xf numFmtId="49" fontId="4" fillId="43" borderId="19" xfId="0" applyNumberFormat="1" applyFont="1" applyFill="1" applyBorder="1" applyAlignment="1">
      <alignment horizontal="center" vertical="center"/>
    </xf>
    <xf numFmtId="0" fontId="15" fillId="43" borderId="19" xfId="0" applyFont="1" applyFill="1" applyBorder="1" applyAlignment="1">
      <alignment horizontal="center" vertical="center" wrapText="1"/>
    </xf>
    <xf numFmtId="4" fontId="14" fillId="43" borderId="20" xfId="0" applyNumberFormat="1" applyFont="1" applyFill="1" applyBorder="1" applyAlignment="1">
      <alignment horizontal="center" vertical="center" wrapText="1"/>
    </xf>
    <xf numFmtId="0" fontId="14" fillId="43" borderId="19" xfId="0" applyFont="1" applyFill="1" applyBorder="1" applyAlignment="1">
      <alignment horizontal="center" vertical="center" wrapText="1"/>
    </xf>
    <xf numFmtId="0" fontId="75" fillId="43" borderId="13" xfId="57" applyFont="1" applyFill="1" applyBorder="1" applyAlignment="1">
      <alignment vertical="top" wrapText="1"/>
      <protection/>
    </xf>
    <xf numFmtId="0" fontId="17" fillId="43" borderId="19" xfId="0" applyFont="1" applyFill="1" applyBorder="1" applyAlignment="1">
      <alignment horizontal="center" vertical="center" wrapText="1"/>
    </xf>
    <xf numFmtId="49" fontId="15" fillId="43" borderId="19" xfId="0" applyNumberFormat="1" applyFont="1" applyFill="1" applyBorder="1" applyAlignment="1">
      <alignment horizontal="center" vertical="center" wrapText="1"/>
    </xf>
    <xf numFmtId="4" fontId="15" fillId="43" borderId="20" xfId="0" applyNumberFormat="1" applyFont="1" applyFill="1" applyBorder="1" applyAlignment="1">
      <alignment horizontal="center" vertical="center" wrapText="1"/>
    </xf>
    <xf numFmtId="0" fontId="15" fillId="44" borderId="19" xfId="0" applyFont="1" applyFill="1" applyBorder="1" applyAlignment="1">
      <alignment horizontal="center" vertical="center" wrapText="1"/>
    </xf>
    <xf numFmtId="1" fontId="17" fillId="44" borderId="35" xfId="0" applyNumberFormat="1" applyFont="1" applyFill="1" applyBorder="1" applyAlignment="1">
      <alignment horizontal="center" vertical="center" wrapText="1"/>
    </xf>
    <xf numFmtId="2" fontId="17" fillId="44" borderId="19" xfId="0" applyNumberFormat="1" applyFont="1" applyFill="1" applyBorder="1" applyAlignment="1">
      <alignment horizontal="center" vertical="center" wrapText="1"/>
    </xf>
    <xf numFmtId="0" fontId="15" fillId="44" borderId="22" xfId="0" applyFont="1" applyFill="1" applyBorder="1" applyAlignment="1">
      <alignment horizontal="center" vertical="center" wrapText="1"/>
    </xf>
    <xf numFmtId="4" fontId="15" fillId="44" borderId="23" xfId="0" applyNumberFormat="1" applyFont="1" applyFill="1" applyBorder="1" applyAlignment="1">
      <alignment horizontal="center" vertical="center"/>
    </xf>
    <xf numFmtId="49" fontId="4" fillId="45" borderId="0" xfId="0" applyNumberFormat="1" applyFont="1" applyFill="1" applyBorder="1" applyAlignment="1">
      <alignment horizontal="center" vertical="center"/>
    </xf>
    <xf numFmtId="49" fontId="14" fillId="45" borderId="19" xfId="0" applyNumberFormat="1" applyFont="1" applyFill="1" applyBorder="1" applyAlignment="1">
      <alignment horizontal="center" vertical="center" wrapText="1"/>
    </xf>
    <xf numFmtId="49" fontId="15" fillId="45" borderId="19" xfId="0" applyNumberFormat="1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28" fillId="34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0" fontId="14" fillId="0" borderId="41" xfId="0" applyFont="1" applyFill="1" applyBorder="1" applyAlignment="1">
      <alignment wrapText="1"/>
    </xf>
    <xf numFmtId="0" fontId="28" fillId="0" borderId="13" xfId="0" applyFont="1" applyFill="1" applyBorder="1" applyAlignment="1">
      <alignment vertical="top" wrapText="1"/>
    </xf>
    <xf numFmtId="4" fontId="14" fillId="0" borderId="20" xfId="0" applyNumberFormat="1" applyFont="1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73" fillId="0" borderId="37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wrapText="1"/>
    </xf>
    <xf numFmtId="4" fontId="13" fillId="0" borderId="20" xfId="0" applyNumberFormat="1" applyFont="1" applyFill="1" applyBorder="1" applyAlignment="1">
      <alignment horizontal="center" wrapText="1"/>
    </xf>
    <xf numFmtId="0" fontId="14" fillId="0" borderId="19" xfId="0" applyFont="1" applyBorder="1" applyAlignment="1">
      <alignment wrapText="1"/>
    </xf>
    <xf numFmtId="0" fontId="73" fillId="0" borderId="13" xfId="0" applyFont="1" applyFill="1" applyBorder="1" applyAlignment="1">
      <alignment/>
    </xf>
    <xf numFmtId="49" fontId="29" fillId="0" borderId="15" xfId="0" applyNumberFormat="1" applyFont="1" applyBorder="1" applyAlignment="1">
      <alignment horizontal="left" wrapText="1"/>
    </xf>
    <xf numFmtId="0" fontId="74" fillId="0" borderId="13" xfId="0" applyFont="1" applyFill="1" applyBorder="1" applyAlignment="1">
      <alignment wrapText="1"/>
    </xf>
    <xf numFmtId="0" fontId="14" fillId="0" borderId="1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wrapText="1"/>
    </xf>
    <xf numFmtId="4" fontId="15" fillId="0" borderId="19" xfId="0" applyNumberFormat="1" applyFont="1" applyFill="1" applyBorder="1" applyAlignment="1">
      <alignment horizontal="center"/>
    </xf>
    <xf numFmtId="0" fontId="73" fillId="2" borderId="13" xfId="0" applyFont="1" applyFill="1" applyBorder="1" applyAlignment="1">
      <alignment wrapText="1"/>
    </xf>
    <xf numFmtId="0" fontId="17" fillId="2" borderId="19" xfId="0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4" fontId="15" fillId="2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0" fontId="14" fillId="33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wrapText="1"/>
    </xf>
    <xf numFmtId="0" fontId="17" fillId="45" borderId="15" xfId="0" applyFont="1" applyFill="1" applyBorder="1" applyAlignment="1">
      <alignment vertical="top" wrapText="1"/>
    </xf>
    <xf numFmtId="0" fontId="15" fillId="45" borderId="15" xfId="0" applyFont="1" applyFill="1" applyBorder="1" applyAlignment="1">
      <alignment wrapText="1"/>
    </xf>
    <xf numFmtId="49" fontId="6" fillId="0" borderId="19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4" fillId="34" borderId="20" xfId="0" applyNumberFormat="1" applyFont="1" applyFill="1" applyBorder="1" applyAlignment="1">
      <alignment horizontal="center" vertical="center"/>
    </xf>
    <xf numFmtId="4" fontId="15" fillId="34" borderId="20" xfId="0" applyNumberFormat="1" applyFont="1" applyFill="1" applyBorder="1" applyAlignment="1">
      <alignment horizontal="center" vertical="center"/>
    </xf>
    <xf numFmtId="49" fontId="15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2" fontId="14" fillId="34" borderId="13" xfId="0" applyNumberFormat="1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49" fontId="14" fillId="40" borderId="57" xfId="0" applyNumberFormat="1" applyFont="1" applyFill="1" applyBorder="1" applyAlignment="1">
      <alignment horizontal="center"/>
    </xf>
    <xf numFmtId="0" fontId="14" fillId="40" borderId="57" xfId="0" applyFont="1" applyFill="1" applyBorder="1" applyAlignment="1">
      <alignment horizontal="center"/>
    </xf>
    <xf numFmtId="4" fontId="14" fillId="40" borderId="59" xfId="0" applyNumberFormat="1" applyFont="1" applyFill="1" applyBorder="1" applyAlignment="1">
      <alignment horizontal="center"/>
    </xf>
    <xf numFmtId="0" fontId="15" fillId="34" borderId="35" xfId="0" applyFont="1" applyFill="1" applyBorder="1" applyAlignment="1">
      <alignment wrapText="1"/>
    </xf>
    <xf numFmtId="0" fontId="16" fillId="45" borderId="13" xfId="0" applyFont="1" applyFill="1" applyBorder="1" applyAlignment="1">
      <alignment vertical="top" wrapText="1"/>
    </xf>
    <xf numFmtId="0" fontId="17" fillId="45" borderId="13" xfId="0" applyFont="1" applyFill="1" applyBorder="1" applyAlignment="1">
      <alignment vertical="top" wrapText="1"/>
    </xf>
    <xf numFmtId="0" fontId="15" fillId="34" borderId="19" xfId="0" applyFont="1" applyFill="1" applyBorder="1" applyAlignment="1">
      <alignment vertical="top" wrapText="1"/>
    </xf>
    <xf numFmtId="0" fontId="15" fillId="34" borderId="0" xfId="0" applyFont="1" applyFill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4" fontId="14" fillId="0" borderId="4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7" fillId="45" borderId="24" xfId="0" applyFont="1" applyFill="1" applyBorder="1" applyAlignment="1">
      <alignment horizontal="left" vertical="center" wrapText="1"/>
    </xf>
    <xf numFmtId="2" fontId="14" fillId="45" borderId="13" xfId="0" applyNumberFormat="1" applyFont="1" applyFill="1" applyBorder="1" applyAlignment="1">
      <alignment wrapText="1"/>
    </xf>
    <xf numFmtId="0" fontId="14" fillId="45" borderId="26" xfId="0" applyFont="1" applyFill="1" applyBorder="1" applyAlignment="1">
      <alignment wrapText="1"/>
    </xf>
    <xf numFmtId="0" fontId="17" fillId="45" borderId="37" xfId="0" applyFont="1" applyFill="1" applyBorder="1" applyAlignment="1">
      <alignment wrapText="1"/>
    </xf>
    <xf numFmtId="0" fontId="17" fillId="45" borderId="37" xfId="0" applyFont="1" applyFill="1" applyBorder="1" applyAlignment="1">
      <alignment vertical="top" wrapText="1"/>
    </xf>
    <xf numFmtId="0" fontId="14" fillId="45" borderId="13" xfId="0" applyFont="1" applyFill="1" applyBorder="1" applyAlignment="1">
      <alignment wrapText="1"/>
    </xf>
    <xf numFmtId="0" fontId="15" fillId="45" borderId="13" xfId="0" applyFont="1" applyFill="1" applyBorder="1" applyAlignment="1">
      <alignment wrapText="1"/>
    </xf>
    <xf numFmtId="0" fontId="16" fillId="45" borderId="30" xfId="0" applyFont="1" applyFill="1" applyBorder="1" applyAlignment="1">
      <alignment vertical="top" wrapText="1"/>
    </xf>
    <xf numFmtId="0" fontId="15" fillId="45" borderId="41" xfId="0" applyFont="1" applyFill="1" applyBorder="1" applyAlignment="1">
      <alignment wrapText="1"/>
    </xf>
    <xf numFmtId="0" fontId="73" fillId="45" borderId="13" xfId="0" applyFont="1" applyFill="1" applyBorder="1" applyAlignment="1">
      <alignment wrapText="1"/>
    </xf>
    <xf numFmtId="0" fontId="73" fillId="45" borderId="13" xfId="0" applyFont="1" applyFill="1" applyBorder="1" applyAlignment="1">
      <alignment/>
    </xf>
    <xf numFmtId="0" fontId="15" fillId="45" borderId="13" xfId="0" applyFont="1" applyFill="1" applyBorder="1" applyAlignment="1">
      <alignment vertical="top" wrapText="1"/>
    </xf>
    <xf numFmtId="0" fontId="16" fillId="45" borderId="24" xfId="0" applyFont="1" applyFill="1" applyBorder="1" applyAlignment="1">
      <alignment vertical="top" wrapText="1"/>
    </xf>
    <xf numFmtId="0" fontId="16" fillId="45" borderId="40" xfId="0" applyFont="1" applyFill="1" applyBorder="1" applyAlignment="1">
      <alignment vertical="top" wrapText="1"/>
    </xf>
    <xf numFmtId="0" fontId="16" fillId="45" borderId="15" xfId="0" applyFont="1" applyFill="1" applyBorder="1" applyAlignment="1">
      <alignment vertical="top" wrapText="1"/>
    </xf>
    <xf numFmtId="0" fontId="15" fillId="45" borderId="41" xfId="0" applyFont="1" applyFill="1" applyBorder="1" applyAlignment="1">
      <alignment/>
    </xf>
    <xf numFmtId="49" fontId="14" fillId="45" borderId="22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4" fontId="15" fillId="34" borderId="23" xfId="0" applyNumberFormat="1" applyFont="1" applyFill="1" applyBorder="1" applyAlignment="1">
      <alignment horizontal="center" vertical="center" wrapText="1"/>
    </xf>
    <xf numFmtId="49" fontId="14" fillId="34" borderId="22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19" xfId="0" applyFont="1" applyBorder="1" applyAlignment="1">
      <alignment/>
    </xf>
    <xf numFmtId="4" fontId="14" fillId="34" borderId="23" xfId="0" applyNumberFormat="1" applyFont="1" applyFill="1" applyBorder="1" applyAlignment="1">
      <alignment horizontal="center" vertical="center"/>
    </xf>
    <xf numFmtId="4" fontId="14" fillId="34" borderId="23" xfId="0" applyNumberFormat="1" applyFont="1" applyFill="1" applyBorder="1" applyAlignment="1">
      <alignment horizontal="center" vertical="center" wrapText="1"/>
    </xf>
    <xf numFmtId="0" fontId="74" fillId="34" borderId="63" xfId="0" applyFont="1" applyFill="1" applyBorder="1" applyAlignment="1">
      <alignment vertical="center" wrapText="1"/>
    </xf>
    <xf numFmtId="0" fontId="73" fillId="45" borderId="60" xfId="0" applyFont="1" applyFill="1" applyBorder="1" applyAlignment="1">
      <alignment horizontal="center" vertical="center" wrapText="1"/>
    </xf>
    <xf numFmtId="2" fontId="15" fillId="45" borderId="19" xfId="0" applyNumberFormat="1" applyFont="1" applyFill="1" applyBorder="1" applyAlignment="1">
      <alignment horizontal="center" vertical="center"/>
    </xf>
    <xf numFmtId="49" fontId="15" fillId="45" borderId="19" xfId="0" applyNumberFormat="1" applyFont="1" applyFill="1" applyBorder="1" applyAlignment="1">
      <alignment horizontal="center" vertical="center"/>
    </xf>
    <xf numFmtId="49" fontId="15" fillId="45" borderId="21" xfId="0" applyNumberFormat="1" applyFont="1" applyFill="1" applyBorder="1" applyAlignment="1">
      <alignment horizontal="center" vertical="center" wrapText="1"/>
    </xf>
    <xf numFmtId="49" fontId="14" fillId="45" borderId="21" xfId="0" applyNumberFormat="1" applyFont="1" applyFill="1" applyBorder="1" applyAlignment="1">
      <alignment horizontal="center" vertical="center"/>
    </xf>
    <xf numFmtId="49" fontId="15" fillId="45" borderId="35" xfId="0" applyNumberFormat="1" applyFont="1" applyFill="1" applyBorder="1" applyAlignment="1">
      <alignment horizontal="center" vertical="center"/>
    </xf>
    <xf numFmtId="49" fontId="14" fillId="45" borderId="0" xfId="0" applyNumberFormat="1" applyFont="1" applyFill="1" applyBorder="1" applyAlignment="1">
      <alignment horizontal="center" vertical="center"/>
    </xf>
    <xf numFmtId="49" fontId="15" fillId="45" borderId="32" xfId="0" applyNumberFormat="1" applyFont="1" applyFill="1" applyBorder="1" applyAlignment="1">
      <alignment horizontal="center" vertical="center" wrapText="1"/>
    </xf>
    <xf numFmtId="49" fontId="14" fillId="45" borderId="19" xfId="0" applyNumberFormat="1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wrapText="1"/>
    </xf>
    <xf numFmtId="0" fontId="14" fillId="40" borderId="64" xfId="0" applyFont="1" applyFill="1" applyBorder="1" applyAlignment="1">
      <alignment/>
    </xf>
    <xf numFmtId="0" fontId="74" fillId="34" borderId="19" xfId="0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19" xfId="56" applyFont="1" applyBorder="1" applyAlignment="1">
      <alignment wrapText="1"/>
      <protection/>
    </xf>
    <xf numFmtId="0" fontId="14" fillId="0" borderId="19" xfId="62" applyFont="1" applyBorder="1" applyAlignment="1">
      <alignment wrapText="1"/>
      <protection/>
    </xf>
    <xf numFmtId="0" fontId="15" fillId="0" borderId="19" xfId="62" applyFont="1" applyBorder="1" applyAlignment="1">
      <alignment wrapText="1"/>
      <protection/>
    </xf>
    <xf numFmtId="0" fontId="15" fillId="0" borderId="19" xfId="62" applyFont="1" applyBorder="1">
      <alignment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9" xfId="0" applyFont="1" applyBorder="1" applyAlignment="1">
      <alignment horizontal="justify" vertical="center" wrapText="1"/>
    </xf>
    <xf numFmtId="0" fontId="73" fillId="0" borderId="19" xfId="0" applyFont="1" applyBorder="1" applyAlignment="1">
      <alignment wrapText="1"/>
    </xf>
    <xf numFmtId="49" fontId="15" fillId="34" borderId="19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49" fontId="14" fillId="34" borderId="19" xfId="0" applyNumberFormat="1" applyFont="1" applyFill="1" applyBorder="1" applyAlignment="1">
      <alignment horizontal="center" wrapText="1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16" fillId="34" borderId="34" xfId="0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0" fillId="34" borderId="19" xfId="0" applyFont="1" applyFill="1" applyBorder="1" applyAlignment="1">
      <alignment vertical="center" wrapText="1"/>
    </xf>
    <xf numFmtId="0" fontId="17" fillId="43" borderId="13" xfId="0" applyFont="1" applyFill="1" applyBorder="1" applyAlignment="1">
      <alignment vertical="top" wrapText="1"/>
    </xf>
    <xf numFmtId="49" fontId="6" fillId="43" borderId="19" xfId="0" applyNumberFormat="1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wrapText="1"/>
    </xf>
    <xf numFmtId="49" fontId="32" fillId="34" borderId="19" xfId="0" applyNumberFormat="1" applyFont="1" applyFill="1" applyBorder="1" applyAlignment="1">
      <alignment horizontal="center" vertical="center" wrapText="1"/>
    </xf>
    <xf numFmtId="4" fontId="21" fillId="34" borderId="23" xfId="0" applyNumberFormat="1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4" fontId="15" fillId="34" borderId="51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justify" vertical="center" wrapText="1"/>
    </xf>
    <xf numFmtId="0" fontId="73" fillId="34" borderId="0" xfId="0" applyFont="1" applyFill="1" applyAlignment="1">
      <alignment horizontal="justify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49" fontId="15" fillId="34" borderId="21" xfId="0" applyNumberFormat="1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0" fillId="0" borderId="19" xfId="0" applyFont="1" applyBorder="1" applyAlignment="1">
      <alignment horizontal="justify" vertical="center"/>
    </xf>
    <xf numFmtId="0" fontId="6" fillId="34" borderId="35" xfId="0" applyFont="1" applyFill="1" applyBorder="1" applyAlignment="1">
      <alignment wrapText="1"/>
    </xf>
    <xf numFmtId="0" fontId="11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wrapText="1"/>
    </xf>
    <xf numFmtId="49" fontId="11" fillId="34" borderId="3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wrapText="1"/>
    </xf>
    <xf numFmtId="0" fontId="29" fillId="2" borderId="15" xfId="0" applyFont="1" applyFill="1" applyBorder="1" applyAlignment="1">
      <alignment wrapText="1"/>
    </xf>
    <xf numFmtId="0" fontId="14" fillId="2" borderId="41" xfId="0" applyFont="1" applyFill="1" applyBorder="1" applyAlignment="1">
      <alignment wrapText="1"/>
    </xf>
    <xf numFmtId="49" fontId="10" fillId="0" borderId="0" xfId="0" applyNumberFormat="1" applyFont="1" applyAlignment="1">
      <alignment vertical="center" wrapText="1"/>
    </xf>
    <xf numFmtId="0" fontId="16" fillId="45" borderId="13" xfId="0" applyFont="1" applyFill="1" applyBorder="1" applyAlignment="1">
      <alignment horizontal="left" vertical="top" wrapText="1"/>
    </xf>
    <xf numFmtId="4" fontId="15" fillId="0" borderId="65" xfId="0" applyNumberFormat="1" applyFont="1" applyBorder="1" applyAlignment="1">
      <alignment horizontal="center"/>
    </xf>
    <xf numFmtId="4" fontId="15" fillId="0" borderId="4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wrapText="1"/>
    </xf>
    <xf numFmtId="0" fontId="14" fillId="39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/>
    </xf>
    <xf numFmtId="0" fontId="10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" fontId="15" fillId="0" borderId="13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6">
      <selection activeCell="I53" sqref="I53"/>
    </sheetView>
  </sheetViews>
  <sheetFormatPr defaultColWidth="9.00390625" defaultRowHeight="12.75"/>
  <cols>
    <col min="1" max="1" width="31.375" style="0" customWidth="1"/>
    <col min="2" max="2" width="47.375" style="0" customWidth="1"/>
    <col min="3" max="3" width="18.50390625" style="17" customWidth="1"/>
    <col min="4" max="5" width="25.375" style="17" hidden="1" customWidth="1"/>
    <col min="6" max="6" width="0.2421875" style="0" hidden="1" customWidth="1"/>
    <col min="7" max="7" width="16.50390625" style="0" customWidth="1"/>
    <col min="8" max="8" width="14.00390625" style="0" customWidth="1"/>
  </cols>
  <sheetData>
    <row r="1" spans="3:8" ht="17.25" customHeight="1">
      <c r="C1" s="490" t="s">
        <v>924</v>
      </c>
      <c r="D1" s="288"/>
      <c r="E1" s="288"/>
      <c r="F1" s="492"/>
      <c r="G1" s="13"/>
      <c r="H1" s="13"/>
    </row>
    <row r="2" spans="3:8" ht="21.75" customHeight="1">
      <c r="C2" s="490" t="s">
        <v>1153</v>
      </c>
      <c r="D2" s="288"/>
      <c r="E2" s="288"/>
      <c r="F2" s="492"/>
      <c r="G2" s="13"/>
      <c r="H2" s="13"/>
    </row>
    <row r="3" spans="3:8" ht="78" customHeight="1">
      <c r="C3" s="625" t="s">
        <v>1168</v>
      </c>
      <c r="D3" s="625"/>
      <c r="E3" s="625"/>
      <c r="F3" s="625"/>
      <c r="G3" s="625"/>
      <c r="H3" s="625"/>
    </row>
    <row r="4" spans="3:8" ht="22.5" customHeight="1">
      <c r="C4" s="490" t="s">
        <v>1169</v>
      </c>
      <c r="D4" s="288"/>
      <c r="E4" s="288"/>
      <c r="F4" s="492"/>
      <c r="G4" s="13"/>
      <c r="H4" s="13"/>
    </row>
    <row r="5" spans="1:5" ht="21" customHeight="1">
      <c r="A5" s="11"/>
      <c r="C5" s="13"/>
      <c r="D5" s="288"/>
      <c r="E5" s="288"/>
    </row>
    <row r="6" spans="1:5" ht="18" customHeight="1">
      <c r="A6" s="11"/>
      <c r="C6" s="13"/>
      <c r="D6" s="288"/>
      <c r="E6" s="288"/>
    </row>
    <row r="7" spans="3:5" ht="22.5" customHeight="1">
      <c r="C7" s="13"/>
      <c r="D7" s="288"/>
      <c r="E7" s="288"/>
    </row>
    <row r="8" spans="3:5" ht="42.75" customHeight="1">
      <c r="C8" s="616"/>
      <c r="D8" s="288"/>
      <c r="E8" s="288"/>
    </row>
    <row r="9" spans="3:5" ht="30" customHeight="1">
      <c r="C9" s="13"/>
      <c r="D9" s="288"/>
      <c r="E9" s="288"/>
    </row>
    <row r="10" spans="3:5" ht="18.75" customHeight="1">
      <c r="C10" s="13"/>
      <c r="D10" s="288"/>
      <c r="E10" s="288"/>
    </row>
    <row r="11" spans="3:5" ht="18.75" customHeight="1">
      <c r="C11" s="13"/>
      <c r="D11" s="288"/>
      <c r="E11" s="288"/>
    </row>
    <row r="12" spans="1:5" ht="18" customHeight="1">
      <c r="A12" s="11"/>
      <c r="B12" s="464"/>
      <c r="C12" s="464"/>
      <c r="D12" s="464"/>
      <c r="E12" s="464"/>
    </row>
    <row r="13" spans="1:5" ht="18.75" customHeight="1">
      <c r="A13" s="626"/>
      <c r="B13" s="626"/>
      <c r="C13" s="626"/>
      <c r="D13" s="464"/>
      <c r="E13" s="464"/>
    </row>
    <row r="14" spans="1:5" ht="15" customHeight="1">
      <c r="A14" s="627" t="s">
        <v>1148</v>
      </c>
      <c r="B14" s="627"/>
      <c r="C14" s="627"/>
      <c r="D14"/>
      <c r="E14"/>
    </row>
    <row r="15" spans="1:5" ht="41.25" customHeight="1">
      <c r="A15" s="627"/>
      <c r="B15" s="627"/>
      <c r="C15" s="627"/>
      <c r="D15"/>
      <c r="E15"/>
    </row>
    <row r="16" spans="1:5" ht="23.25" customHeight="1">
      <c r="A16" s="279"/>
      <c r="B16" s="279"/>
      <c r="C16" s="279"/>
      <c r="D16"/>
      <c r="E16"/>
    </row>
    <row r="17" spans="2:5" ht="18" thickBot="1">
      <c r="B17" s="2"/>
      <c r="C17" s="18"/>
      <c r="D17" s="18"/>
      <c r="E17" s="18"/>
    </row>
    <row r="18" spans="1:8" ht="54" customHeight="1" thickBot="1">
      <c r="A18" s="12" t="s">
        <v>127</v>
      </c>
      <c r="B18" s="26" t="s">
        <v>64</v>
      </c>
      <c r="C18" s="21" t="s">
        <v>1014</v>
      </c>
      <c r="D18" s="21" t="s">
        <v>600</v>
      </c>
      <c r="E18" s="21" t="s">
        <v>890</v>
      </c>
      <c r="G18" s="21" t="s">
        <v>1165</v>
      </c>
      <c r="H18" s="21" t="s">
        <v>1145</v>
      </c>
    </row>
    <row r="19" spans="1:8" ht="72" hidden="1">
      <c r="A19" s="24" t="s">
        <v>132</v>
      </c>
      <c r="B19" s="28" t="s">
        <v>129</v>
      </c>
      <c r="C19" s="30">
        <f>C20</f>
        <v>0</v>
      </c>
      <c r="D19" s="30">
        <f>D20</f>
        <v>0</v>
      </c>
      <c r="E19" s="30">
        <f>E20</f>
        <v>0</v>
      </c>
      <c r="G19" s="30">
        <f>G20</f>
        <v>0</v>
      </c>
      <c r="H19" s="30">
        <f>H20</f>
        <v>0</v>
      </c>
    </row>
    <row r="20" spans="1:8" ht="90" hidden="1">
      <c r="A20" s="24" t="s">
        <v>131</v>
      </c>
      <c r="B20" s="28" t="s">
        <v>130</v>
      </c>
      <c r="C20" s="30">
        <v>0</v>
      </c>
      <c r="D20" s="30">
        <v>0</v>
      </c>
      <c r="E20" s="30">
        <v>0</v>
      </c>
      <c r="G20" s="30">
        <v>0</v>
      </c>
      <c r="H20" s="30">
        <v>0</v>
      </c>
    </row>
    <row r="21" spans="1:8" ht="72" hidden="1">
      <c r="A21" s="24" t="s">
        <v>135</v>
      </c>
      <c r="B21" s="28" t="s">
        <v>133</v>
      </c>
      <c r="C21" s="30">
        <f>C22</f>
        <v>0</v>
      </c>
      <c r="D21" s="30">
        <f>D22</f>
        <v>0</v>
      </c>
      <c r="E21" s="30">
        <f>E22</f>
        <v>0</v>
      </c>
      <c r="G21" s="30">
        <f>G22</f>
        <v>0</v>
      </c>
      <c r="H21" s="30">
        <f>H22</f>
        <v>0</v>
      </c>
    </row>
    <row r="22" spans="1:8" ht="90" hidden="1">
      <c r="A22" s="24" t="s">
        <v>136</v>
      </c>
      <c r="B22" s="28" t="s">
        <v>134</v>
      </c>
      <c r="C22" s="30">
        <v>0</v>
      </c>
      <c r="D22" s="30">
        <v>0</v>
      </c>
      <c r="E22" s="30">
        <v>0</v>
      </c>
      <c r="G22" s="30">
        <v>0</v>
      </c>
      <c r="H22" s="30">
        <v>0</v>
      </c>
    </row>
    <row r="23" spans="1:8" ht="51.75" hidden="1">
      <c r="A23" s="23" t="s">
        <v>128</v>
      </c>
      <c r="B23" s="27" t="s">
        <v>225</v>
      </c>
      <c r="C23" s="29">
        <f>C24-C26</f>
        <v>0</v>
      </c>
      <c r="D23" s="29">
        <f>D24-D26</f>
        <v>0</v>
      </c>
      <c r="E23" s="29">
        <f>E24-E26</f>
        <v>0</v>
      </c>
      <c r="G23" s="29">
        <f>G24-G26</f>
        <v>0</v>
      </c>
      <c r="H23" s="29">
        <f>H24-H26</f>
        <v>0</v>
      </c>
    </row>
    <row r="24" spans="1:8" ht="72" hidden="1">
      <c r="A24" s="24" t="s">
        <v>132</v>
      </c>
      <c r="B24" s="28" t="s">
        <v>129</v>
      </c>
      <c r="C24" s="30">
        <f>C25</f>
        <v>0</v>
      </c>
      <c r="D24" s="30">
        <f>D25</f>
        <v>0</v>
      </c>
      <c r="E24" s="30">
        <f>E25</f>
        <v>0</v>
      </c>
      <c r="G24" s="30">
        <f>G25</f>
        <v>0</v>
      </c>
      <c r="H24" s="30">
        <f>H25</f>
        <v>0</v>
      </c>
    </row>
    <row r="25" spans="1:8" ht="90" hidden="1">
      <c r="A25" s="24" t="s">
        <v>131</v>
      </c>
      <c r="B25" s="28" t="s">
        <v>130</v>
      </c>
      <c r="C25" s="30">
        <v>0</v>
      </c>
      <c r="D25" s="30">
        <v>0</v>
      </c>
      <c r="E25" s="30">
        <v>0</v>
      </c>
      <c r="G25" s="30">
        <v>0</v>
      </c>
      <c r="H25" s="30">
        <v>0</v>
      </c>
    </row>
    <row r="26" spans="1:8" ht="72" hidden="1">
      <c r="A26" s="24" t="s">
        <v>135</v>
      </c>
      <c r="B26" s="28" t="s">
        <v>133</v>
      </c>
      <c r="C26" s="30">
        <f>C27</f>
        <v>0</v>
      </c>
      <c r="D26" s="30">
        <f>D27</f>
        <v>0</v>
      </c>
      <c r="E26" s="30">
        <f>E27</f>
        <v>0</v>
      </c>
      <c r="G26" s="30">
        <f>G27</f>
        <v>0</v>
      </c>
      <c r="H26" s="30">
        <f>H27</f>
        <v>0</v>
      </c>
    </row>
    <row r="27" spans="1:8" ht="90" hidden="1">
      <c r="A27" s="24" t="s">
        <v>136</v>
      </c>
      <c r="B27" s="208" t="s">
        <v>134</v>
      </c>
      <c r="C27" s="30">
        <v>0</v>
      </c>
      <c r="D27" s="30">
        <v>0</v>
      </c>
      <c r="E27" s="30">
        <v>0</v>
      </c>
      <c r="G27" s="30">
        <v>0</v>
      </c>
      <c r="H27" s="30">
        <v>0</v>
      </c>
    </row>
    <row r="28" spans="1:8" ht="1.5" customHeight="1" hidden="1">
      <c r="A28" s="134" t="s">
        <v>351</v>
      </c>
      <c r="B28" s="210" t="s">
        <v>352</v>
      </c>
      <c r="C28" s="205">
        <f>C29-C31</f>
        <v>0</v>
      </c>
      <c r="D28" s="205">
        <f>D29-D31</f>
        <v>0</v>
      </c>
      <c r="E28" s="205">
        <f>E29-E31</f>
        <v>0</v>
      </c>
      <c r="G28" s="205">
        <f>G29-G31</f>
        <v>0</v>
      </c>
      <c r="H28" s="205">
        <f>H29-H31</f>
        <v>0</v>
      </c>
    </row>
    <row r="29" spans="1:8" ht="40.5" customHeight="1" hidden="1">
      <c r="A29" s="35" t="s">
        <v>354</v>
      </c>
      <c r="B29" s="133" t="s">
        <v>366</v>
      </c>
      <c r="C29" s="206">
        <f>C30</f>
        <v>0</v>
      </c>
      <c r="D29" s="206">
        <f>D30</f>
        <v>15000000</v>
      </c>
      <c r="E29" s="206">
        <f>E30</f>
        <v>15000000</v>
      </c>
      <c r="G29" s="206">
        <f>G30</f>
        <v>0</v>
      </c>
      <c r="H29" s="206">
        <f>H30</f>
        <v>0</v>
      </c>
    </row>
    <row r="30" spans="1:8" ht="55.5" customHeight="1" hidden="1">
      <c r="A30" s="35" t="s">
        <v>370</v>
      </c>
      <c r="B30" s="133" t="s">
        <v>601</v>
      </c>
      <c r="C30" s="206"/>
      <c r="D30" s="206">
        <v>15000000</v>
      </c>
      <c r="E30" s="206">
        <v>15000000</v>
      </c>
      <c r="F30" s="206">
        <v>15000000</v>
      </c>
      <c r="G30" s="206"/>
      <c r="H30" s="206"/>
    </row>
    <row r="31" spans="1:8" ht="39.75" customHeight="1" hidden="1">
      <c r="A31" s="35" t="s">
        <v>355</v>
      </c>
      <c r="B31" s="133" t="s">
        <v>437</v>
      </c>
      <c r="C31" s="207">
        <f>C32</f>
        <v>0</v>
      </c>
      <c r="D31" s="207">
        <f>D32</f>
        <v>15000000</v>
      </c>
      <c r="E31" s="207">
        <f>E32</f>
        <v>15000000</v>
      </c>
      <c r="G31" s="207">
        <f>G32</f>
        <v>0</v>
      </c>
      <c r="H31" s="207">
        <f>H32</f>
        <v>0</v>
      </c>
    </row>
    <row r="32" spans="1:8" ht="1.5" customHeight="1" hidden="1">
      <c r="A32" s="35" t="s">
        <v>371</v>
      </c>
      <c r="B32" s="136" t="s">
        <v>438</v>
      </c>
      <c r="C32" s="206"/>
      <c r="D32" s="206">
        <v>15000000</v>
      </c>
      <c r="E32" s="206">
        <v>15000000</v>
      </c>
      <c r="F32" s="206">
        <v>15000000</v>
      </c>
      <c r="G32" s="206"/>
      <c r="H32" s="206"/>
    </row>
    <row r="33" spans="1:8" ht="59.25" customHeight="1" hidden="1">
      <c r="A33" s="23" t="s">
        <v>128</v>
      </c>
      <c r="B33" s="211" t="s">
        <v>433</v>
      </c>
      <c r="C33" s="203">
        <f>C34-C36</f>
        <v>0</v>
      </c>
      <c r="D33" s="203">
        <f>D34-D36</f>
        <v>0</v>
      </c>
      <c r="E33" s="203">
        <f>E34-E36</f>
        <v>0</v>
      </c>
      <c r="G33" s="203">
        <f>G34-G36</f>
        <v>0</v>
      </c>
      <c r="H33" s="203">
        <f>H34-H36</f>
        <v>0</v>
      </c>
    </row>
    <row r="34" spans="1:8" ht="63" customHeight="1" hidden="1">
      <c r="A34" s="24" t="s">
        <v>429</v>
      </c>
      <c r="B34" s="136" t="s">
        <v>129</v>
      </c>
      <c r="C34" s="204">
        <f>C35</f>
        <v>0</v>
      </c>
      <c r="D34" s="204">
        <f>D35</f>
        <v>50000000</v>
      </c>
      <c r="E34" s="204">
        <f>E35</f>
        <v>50000000</v>
      </c>
      <c r="G34" s="204">
        <f>G35</f>
        <v>0</v>
      </c>
      <c r="H34" s="204">
        <f>H35</f>
        <v>0</v>
      </c>
    </row>
    <row r="35" spans="1:8" ht="62.25" customHeight="1" hidden="1">
      <c r="A35" s="24" t="s">
        <v>430</v>
      </c>
      <c r="B35" s="136" t="s">
        <v>434</v>
      </c>
      <c r="C35" s="204"/>
      <c r="D35" s="204">
        <v>50000000</v>
      </c>
      <c r="E35" s="204">
        <v>50000000</v>
      </c>
      <c r="G35" s="204"/>
      <c r="H35" s="204"/>
    </row>
    <row r="36" spans="1:8" ht="60.75" customHeight="1" hidden="1">
      <c r="A36" s="24" t="s">
        <v>431</v>
      </c>
      <c r="B36" s="136" t="s">
        <v>435</v>
      </c>
      <c r="C36" s="204">
        <f>C37</f>
        <v>0</v>
      </c>
      <c r="D36" s="204">
        <f>D37</f>
        <v>50000000</v>
      </c>
      <c r="E36" s="204">
        <f>E37</f>
        <v>50000000</v>
      </c>
      <c r="G36" s="204">
        <f>G37</f>
        <v>0</v>
      </c>
      <c r="H36" s="204">
        <f>H37</f>
        <v>0</v>
      </c>
    </row>
    <row r="37" spans="1:8" ht="0.75" customHeight="1" hidden="1">
      <c r="A37" s="24" t="s">
        <v>432</v>
      </c>
      <c r="B37" s="136" t="s">
        <v>436</v>
      </c>
      <c r="C37" s="204"/>
      <c r="D37" s="204">
        <v>50000000</v>
      </c>
      <c r="E37" s="204">
        <v>50000000</v>
      </c>
      <c r="G37" s="204"/>
      <c r="H37" s="204"/>
    </row>
    <row r="38" spans="1:8" ht="41.25" customHeight="1">
      <c r="A38" s="134" t="s">
        <v>925</v>
      </c>
      <c r="B38" s="135" t="s">
        <v>611</v>
      </c>
      <c r="C38" s="205">
        <f>C42-C39</f>
        <v>490379.6099999994</v>
      </c>
      <c r="D38" s="205" t="e">
        <f>D42-D39</f>
        <v>#REF!</v>
      </c>
      <c r="E38" s="205" t="e">
        <f>E42-E39</f>
        <v>#REF!</v>
      </c>
      <c r="G38" s="205">
        <f>G42-G39</f>
        <v>-316326.3799999999</v>
      </c>
      <c r="H38" s="205">
        <f>G38*100/C38</f>
        <v>-64.50643002876899</v>
      </c>
    </row>
    <row r="39" spans="1:8" ht="36" customHeight="1">
      <c r="A39" s="35" t="s">
        <v>926</v>
      </c>
      <c r="B39" s="136" t="s">
        <v>439</v>
      </c>
      <c r="C39" s="204">
        <f aca="true" t="shared" si="0" ref="C39:G40">C40</f>
        <v>63523956</v>
      </c>
      <c r="D39" s="204" t="e">
        <f t="shared" si="0"/>
        <v>#REF!</v>
      </c>
      <c r="E39" s="204" t="e">
        <f t="shared" si="0"/>
        <v>#REF!</v>
      </c>
      <c r="G39" s="204">
        <f t="shared" si="0"/>
        <v>6310914.52</v>
      </c>
      <c r="H39" s="204">
        <f aca="true" t="shared" si="1" ref="H39:H51">G39*100/C39</f>
        <v>9.934700099597071</v>
      </c>
    </row>
    <row r="40" spans="1:8" ht="36" customHeight="1">
      <c r="A40" s="35" t="s">
        <v>927</v>
      </c>
      <c r="B40" s="136" t="s">
        <v>440</v>
      </c>
      <c r="C40" s="204">
        <f t="shared" si="0"/>
        <v>63523956</v>
      </c>
      <c r="D40" s="204" t="e">
        <f t="shared" si="0"/>
        <v>#REF!</v>
      </c>
      <c r="E40" s="204" t="e">
        <f t="shared" si="0"/>
        <v>#REF!</v>
      </c>
      <c r="G40" s="204">
        <f t="shared" si="0"/>
        <v>6310914.52</v>
      </c>
      <c r="H40" s="204">
        <f t="shared" si="1"/>
        <v>9.934700099597071</v>
      </c>
    </row>
    <row r="41" spans="1:8" ht="40.5" customHeight="1">
      <c r="A41" s="35" t="s">
        <v>928</v>
      </c>
      <c r="B41" s="136" t="s">
        <v>993</v>
      </c>
      <c r="C41" s="463">
        <f>'Доходы 2021'!C231</f>
        <v>63523956</v>
      </c>
      <c r="D41" s="204" t="e">
        <f>#REF!</f>
        <v>#REF!</v>
      </c>
      <c r="E41" s="204" t="e">
        <f>#REF!</f>
        <v>#REF!</v>
      </c>
      <c r="G41" s="463">
        <f>'Доходы 2021'!D231</f>
        <v>6310914.52</v>
      </c>
      <c r="H41" s="463">
        <f t="shared" si="1"/>
        <v>9.934700099597071</v>
      </c>
    </row>
    <row r="42" spans="1:8" ht="39" customHeight="1">
      <c r="A42" s="35" t="s">
        <v>929</v>
      </c>
      <c r="B42" s="136" t="s">
        <v>441</v>
      </c>
      <c r="C42" s="204">
        <f aca="true" t="shared" si="2" ref="C42:G43">C43</f>
        <v>64014335.61</v>
      </c>
      <c r="D42" s="204">
        <f t="shared" si="2"/>
        <v>13577588.14</v>
      </c>
      <c r="E42" s="204">
        <f t="shared" si="2"/>
        <v>15707009.36444639</v>
      </c>
      <c r="G42" s="204">
        <f t="shared" si="2"/>
        <v>5994588.14</v>
      </c>
      <c r="H42" s="204">
        <f t="shared" si="1"/>
        <v>9.364446389823275</v>
      </c>
    </row>
    <row r="43" spans="1:8" ht="36.75" customHeight="1">
      <c r="A43" s="35" t="s">
        <v>930</v>
      </c>
      <c r="B43" s="136" t="s">
        <v>442</v>
      </c>
      <c r="C43" s="204">
        <f t="shared" si="2"/>
        <v>64014335.61</v>
      </c>
      <c r="D43" s="204">
        <f t="shared" si="2"/>
        <v>13577588.14</v>
      </c>
      <c r="E43" s="204">
        <f t="shared" si="2"/>
        <v>15707009.36444639</v>
      </c>
      <c r="G43" s="204">
        <f t="shared" si="2"/>
        <v>5994588.14</v>
      </c>
      <c r="H43" s="204">
        <f t="shared" si="1"/>
        <v>9.364446389823275</v>
      </c>
    </row>
    <row r="44" spans="1:8" ht="42" customHeight="1" thickBot="1">
      <c r="A44" s="35" t="s">
        <v>931</v>
      </c>
      <c r="B44" s="277" t="s">
        <v>994</v>
      </c>
      <c r="C44" s="204">
        <f>'Ведом. 2021'!G752</f>
        <v>64014335.61</v>
      </c>
      <c r="D44" s="204">
        <f>'Ведом. 2021'!H752+'Ведом. 2021'!H756</f>
        <v>13577588.14</v>
      </c>
      <c r="E44" s="204">
        <f>'Ведом. 2021'!I752+'Ведом. 2021'!I756</f>
        <v>15707009.36444639</v>
      </c>
      <c r="G44" s="204">
        <f>'Ведом. 2021'!H752</f>
        <v>5994588.14</v>
      </c>
      <c r="H44" s="204">
        <f t="shared" si="1"/>
        <v>9.364446389823275</v>
      </c>
    </row>
    <row r="45" spans="1:8" ht="35.25" hidden="1" thickBot="1">
      <c r="A45" s="34" t="s">
        <v>287</v>
      </c>
      <c r="B45" s="209" t="s">
        <v>138</v>
      </c>
      <c r="C45" s="31">
        <v>0</v>
      </c>
      <c r="D45" s="31">
        <v>0</v>
      </c>
      <c r="E45" s="31">
        <v>0</v>
      </c>
      <c r="G45" s="31">
        <v>0</v>
      </c>
      <c r="H45" s="31" t="e">
        <f t="shared" si="1"/>
        <v>#DIV/0!</v>
      </c>
    </row>
    <row r="46" spans="1:8" ht="54" hidden="1" thickBot="1">
      <c r="A46" s="128" t="s">
        <v>288</v>
      </c>
      <c r="B46" s="36" t="s">
        <v>139</v>
      </c>
      <c r="C46" s="30">
        <v>0</v>
      </c>
      <c r="D46" s="30">
        <v>0</v>
      </c>
      <c r="E46" s="30">
        <v>0</v>
      </c>
      <c r="G46" s="30">
        <v>0</v>
      </c>
      <c r="H46" s="30" t="e">
        <f t="shared" si="1"/>
        <v>#DIV/0!</v>
      </c>
    </row>
    <row r="47" spans="1:8" ht="54" hidden="1" thickBot="1">
      <c r="A47" s="129" t="s">
        <v>93</v>
      </c>
      <c r="B47" s="37" t="s">
        <v>90</v>
      </c>
      <c r="C47" s="32">
        <f>C48</f>
        <v>0</v>
      </c>
      <c r="D47" s="32">
        <f>D48</f>
        <v>0</v>
      </c>
      <c r="E47" s="32">
        <f>E48</f>
        <v>0</v>
      </c>
      <c r="G47" s="32">
        <f>G48</f>
        <v>0</v>
      </c>
      <c r="H47" s="32" t="e">
        <f t="shared" si="1"/>
        <v>#DIV/0!</v>
      </c>
    </row>
    <row r="48" spans="1:8" ht="90" hidden="1" thickBot="1">
      <c r="A48" s="130" t="s">
        <v>94</v>
      </c>
      <c r="B48" s="38" t="s">
        <v>91</v>
      </c>
      <c r="C48" s="32"/>
      <c r="D48" s="32"/>
      <c r="E48" s="32"/>
      <c r="G48" s="32"/>
      <c r="H48" s="32" t="e">
        <f t="shared" si="1"/>
        <v>#DIV/0!</v>
      </c>
    </row>
    <row r="49" spans="1:8" ht="48" customHeight="1" hidden="1">
      <c r="A49" s="128" t="s">
        <v>137</v>
      </c>
      <c r="B49" s="36" t="s">
        <v>140</v>
      </c>
      <c r="C49" s="31">
        <f>C50</f>
        <v>0</v>
      </c>
      <c r="D49" s="31">
        <f>D50</f>
        <v>0</v>
      </c>
      <c r="E49" s="31">
        <f>E50</f>
        <v>0</v>
      </c>
      <c r="G49" s="31">
        <f>G50</f>
        <v>0</v>
      </c>
      <c r="H49" s="31" t="e">
        <f t="shared" si="1"/>
        <v>#DIV/0!</v>
      </c>
    </row>
    <row r="50" spans="1:8" ht="108" hidden="1" thickBot="1">
      <c r="A50" s="131" t="s">
        <v>95</v>
      </c>
      <c r="B50" s="39" t="s">
        <v>92</v>
      </c>
      <c r="C50" s="33"/>
      <c r="D50" s="33"/>
      <c r="E50" s="33"/>
      <c r="G50" s="33"/>
      <c r="H50" s="33" t="e">
        <f t="shared" si="1"/>
        <v>#DIV/0!</v>
      </c>
    </row>
    <row r="51" spans="1:8" ht="22.5" customHeight="1" thickBot="1">
      <c r="A51" s="154"/>
      <c r="B51" s="155" t="s">
        <v>224</v>
      </c>
      <c r="C51" s="156">
        <f>C28+C23+C38+C45</f>
        <v>490379.6099999994</v>
      </c>
      <c r="D51" s="156" t="e">
        <f>D28+D23+D38+D45</f>
        <v>#REF!</v>
      </c>
      <c r="E51" s="156" t="e">
        <f>E28+E23+E38+E45</f>
        <v>#REF!</v>
      </c>
      <c r="G51" s="156">
        <f>G28+G23+G38+G45</f>
        <v>-316326.3799999999</v>
      </c>
      <c r="H51" s="156">
        <f t="shared" si="1"/>
        <v>-64.50643002876899</v>
      </c>
    </row>
    <row r="57" ht="12.75">
      <c r="A57" s="574"/>
    </row>
  </sheetData>
  <sheetProtection/>
  <mergeCells count="3">
    <mergeCell ref="C3:H3"/>
    <mergeCell ref="A13:C13"/>
    <mergeCell ref="A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2"/>
  <sheetViews>
    <sheetView view="pageBreakPreview" zoomScale="70" zoomScaleNormal="70" zoomScaleSheetLayoutView="70" zoomScalePageLayoutView="0" workbookViewId="0" topLeftCell="A1">
      <selection activeCell="A50" sqref="A50"/>
    </sheetView>
  </sheetViews>
  <sheetFormatPr defaultColWidth="9.00390625" defaultRowHeight="12.75"/>
  <cols>
    <col min="1" max="1" width="38.50390625" style="11" customWidth="1"/>
    <col min="2" max="2" width="78.875" style="11" customWidth="1"/>
    <col min="3" max="3" width="21.25390625" style="193" customWidth="1"/>
    <col min="4" max="4" width="18.50390625" style="193" customWidth="1"/>
    <col min="5" max="5" width="13.625" style="193" customWidth="1"/>
  </cols>
  <sheetData>
    <row r="1" spans="1:7" ht="21.75" customHeight="1">
      <c r="A1"/>
      <c r="B1" s="490" t="s">
        <v>1171</v>
      </c>
      <c r="C1" s="288"/>
      <c r="D1" s="288"/>
      <c r="E1" s="492"/>
      <c r="F1" s="13"/>
      <c r="G1" s="13"/>
    </row>
    <row r="2" spans="1:7" ht="21" customHeight="1">
      <c r="A2"/>
      <c r="B2" s="490" t="s">
        <v>1153</v>
      </c>
      <c r="C2" s="288"/>
      <c r="D2" s="288"/>
      <c r="E2" s="492"/>
      <c r="F2" s="13"/>
      <c r="G2" s="13"/>
    </row>
    <row r="3" spans="1:7" ht="61.5" customHeight="1">
      <c r="A3"/>
      <c r="B3" s="625" t="s">
        <v>1168</v>
      </c>
      <c r="C3" s="625"/>
      <c r="D3" s="625"/>
      <c r="E3" s="625"/>
      <c r="F3" s="625"/>
      <c r="G3" s="625"/>
    </row>
    <row r="4" spans="1:7" ht="21" customHeight="1">
      <c r="A4"/>
      <c r="B4" s="490" t="s">
        <v>1169</v>
      </c>
      <c r="C4" s="288"/>
      <c r="D4" s="288"/>
      <c r="E4" s="492"/>
      <c r="F4" s="13"/>
      <c r="G4" s="13"/>
    </row>
    <row r="5" spans="1:5" ht="15.75" customHeight="1">
      <c r="A5"/>
      <c r="B5" s="628"/>
      <c r="C5" s="628"/>
      <c r="D5" s="628"/>
      <c r="E5" s="628"/>
    </row>
    <row r="6" spans="2:5" ht="25.5" customHeight="1">
      <c r="B6" s="628"/>
      <c r="C6" s="628"/>
      <c r="D6" s="628"/>
      <c r="E6" s="628"/>
    </row>
    <row r="7" spans="2:5" ht="20.25" customHeight="1">
      <c r="B7" s="628"/>
      <c r="C7" s="628"/>
      <c r="D7" s="489"/>
      <c r="E7" s="489"/>
    </row>
    <row r="8" spans="2:5" ht="28.5" customHeight="1">
      <c r="B8" s="628"/>
      <c r="C8" s="628"/>
      <c r="D8" s="628"/>
      <c r="E8" s="628"/>
    </row>
    <row r="9" spans="1:5" ht="18" customHeight="1">
      <c r="A9"/>
      <c r="B9" s="629"/>
      <c r="C9" s="629"/>
      <c r="D9" s="629"/>
      <c r="E9" s="629"/>
    </row>
    <row r="10" spans="1:5" ht="18" customHeight="1">
      <c r="A10"/>
      <c r="B10" s="490"/>
      <c r="C10" s="490"/>
      <c r="D10" s="490"/>
      <c r="E10" s="490"/>
    </row>
    <row r="11" spans="1:5" ht="21.75" customHeight="1">
      <c r="A11"/>
      <c r="B11" s="201"/>
      <c r="C11" s="8"/>
      <c r="D11" s="8"/>
      <c r="E11" s="8"/>
    </row>
    <row r="12" spans="1:5" ht="20.25">
      <c r="A12" s="630" t="s">
        <v>51</v>
      </c>
      <c r="B12" s="630"/>
      <c r="C12" s="630"/>
      <c r="D12" s="630"/>
      <c r="E12" s="630"/>
    </row>
    <row r="13" spans="1:5" ht="20.25">
      <c r="A13" s="630" t="s">
        <v>923</v>
      </c>
      <c r="B13" s="630"/>
      <c r="C13" s="630"/>
      <c r="D13" s="630"/>
      <c r="E13" s="630"/>
    </row>
    <row r="14" spans="1:5" ht="20.25" customHeight="1">
      <c r="A14" s="631" t="s">
        <v>1149</v>
      </c>
      <c r="B14" s="631"/>
      <c r="C14" s="631"/>
      <c r="D14" s="631"/>
      <c r="E14" s="631"/>
    </row>
    <row r="15" spans="1:5" ht="19.5" thickBot="1">
      <c r="A15" s="10"/>
      <c r="B15" s="10"/>
      <c r="C15" s="190" t="s">
        <v>998</v>
      </c>
      <c r="D15" s="190"/>
      <c r="E15" s="190"/>
    </row>
    <row r="16" spans="1:5" s="161" customFormat="1" ht="52.5" thickBot="1">
      <c r="A16" s="159" t="s">
        <v>215</v>
      </c>
      <c r="B16" s="160" t="s">
        <v>216</v>
      </c>
      <c r="C16" s="21" t="s">
        <v>1015</v>
      </c>
      <c r="D16" s="21" t="s">
        <v>1165</v>
      </c>
      <c r="E16" s="21" t="s">
        <v>1145</v>
      </c>
    </row>
    <row r="17" spans="1:5" s="161" customFormat="1" ht="20.25" customHeight="1">
      <c r="A17" s="162" t="s">
        <v>217</v>
      </c>
      <c r="B17" s="163" t="s">
        <v>297</v>
      </c>
      <c r="C17" s="260">
        <f>C18+C36+C52+C26</f>
        <v>14672586</v>
      </c>
      <c r="D17" s="260">
        <f>D18+D36+D52+D26</f>
        <v>1953139.5199999998</v>
      </c>
      <c r="E17" s="260">
        <f aca="true" t="shared" si="0" ref="E17:E80">D17*100/C17</f>
        <v>13.311487968105961</v>
      </c>
    </row>
    <row r="18" spans="1:11" s="161" customFormat="1" ht="20.25">
      <c r="A18" s="164" t="s">
        <v>169</v>
      </c>
      <c r="B18" s="165" t="s">
        <v>52</v>
      </c>
      <c r="C18" s="261">
        <f>C19+C22</f>
        <v>2469600</v>
      </c>
      <c r="D18" s="261">
        <f>D19+D22</f>
        <v>551379.1</v>
      </c>
      <c r="E18" s="261">
        <f t="shared" si="0"/>
        <v>22.326656138645934</v>
      </c>
      <c r="K18" s="2"/>
    </row>
    <row r="19" spans="1:11" s="161" customFormat="1" ht="20.25" customHeight="1" hidden="1">
      <c r="A19" s="164" t="s">
        <v>154</v>
      </c>
      <c r="B19" s="165" t="s">
        <v>278</v>
      </c>
      <c r="C19" s="261">
        <f>C20</f>
        <v>0</v>
      </c>
      <c r="D19" s="261">
        <f>D20</f>
        <v>0</v>
      </c>
      <c r="E19" s="261" t="e">
        <f t="shared" si="0"/>
        <v>#DIV/0!</v>
      </c>
      <c r="K19" s="2" t="s">
        <v>644</v>
      </c>
    </row>
    <row r="20" spans="1:5" s="161" customFormat="1" ht="55.5" customHeight="1" hidden="1">
      <c r="A20" s="166" t="s">
        <v>155</v>
      </c>
      <c r="B20" s="167" t="s">
        <v>58</v>
      </c>
      <c r="C20" s="262">
        <f>C21</f>
        <v>0</v>
      </c>
      <c r="D20" s="262">
        <f>D21</f>
        <v>0</v>
      </c>
      <c r="E20" s="262" t="e">
        <f t="shared" si="0"/>
        <v>#DIV/0!</v>
      </c>
    </row>
    <row r="21" spans="1:5" s="161" customFormat="1" ht="18.75" customHeight="1" hidden="1">
      <c r="A21" s="166" t="s">
        <v>170</v>
      </c>
      <c r="B21" s="167" t="s">
        <v>156</v>
      </c>
      <c r="C21" s="263">
        <v>0</v>
      </c>
      <c r="D21" s="263">
        <v>0</v>
      </c>
      <c r="E21" s="263" t="e">
        <f t="shared" si="0"/>
        <v>#DIV/0!</v>
      </c>
    </row>
    <row r="22" spans="1:5" s="161" customFormat="1" ht="20.25">
      <c r="A22" s="164" t="s">
        <v>171</v>
      </c>
      <c r="B22" s="165" t="s">
        <v>279</v>
      </c>
      <c r="C22" s="264">
        <f>C23+C24+C25</f>
        <v>2469600</v>
      </c>
      <c r="D22" s="264">
        <f>D23+D24+D25</f>
        <v>551379.1</v>
      </c>
      <c r="E22" s="264">
        <f t="shared" si="0"/>
        <v>22.326656138645934</v>
      </c>
    </row>
    <row r="23" spans="1:5" s="161" customFormat="1" ht="120" customHeight="1">
      <c r="A23" s="166" t="s">
        <v>157</v>
      </c>
      <c r="B23" s="168" t="s">
        <v>386</v>
      </c>
      <c r="C23" s="263">
        <v>2329800</v>
      </c>
      <c r="D23" s="263">
        <v>536857.22</v>
      </c>
      <c r="E23" s="263">
        <f t="shared" si="0"/>
        <v>23.04306034852777</v>
      </c>
    </row>
    <row r="24" spans="1:5" s="161" customFormat="1" ht="165" customHeight="1">
      <c r="A24" s="166" t="s">
        <v>160</v>
      </c>
      <c r="B24" s="167" t="s">
        <v>1038</v>
      </c>
      <c r="C24" s="262">
        <v>12700</v>
      </c>
      <c r="D24" s="262">
        <v>9228.86</v>
      </c>
      <c r="E24" s="262">
        <f t="shared" si="0"/>
        <v>72.66818897637795</v>
      </c>
    </row>
    <row r="25" spans="1:5" s="161" customFormat="1" ht="87.75" customHeight="1">
      <c r="A25" s="166" t="s">
        <v>407</v>
      </c>
      <c r="B25" s="167" t="s">
        <v>999</v>
      </c>
      <c r="C25" s="262">
        <v>127100</v>
      </c>
      <c r="D25" s="262">
        <v>5293.02</v>
      </c>
      <c r="E25" s="262">
        <f t="shared" si="0"/>
        <v>4.164453186467348</v>
      </c>
    </row>
    <row r="26" spans="1:5" s="161" customFormat="1" ht="60.75">
      <c r="A26" s="164" t="s">
        <v>475</v>
      </c>
      <c r="B26" s="165" t="s">
        <v>474</v>
      </c>
      <c r="C26" s="261">
        <f>C27</f>
        <v>2842000</v>
      </c>
      <c r="D26" s="261">
        <f>D27</f>
        <v>637225.6599999999</v>
      </c>
      <c r="E26" s="261">
        <f t="shared" si="0"/>
        <v>22.421733286418014</v>
      </c>
    </row>
    <row r="27" spans="1:5" s="161" customFormat="1" ht="42">
      <c r="A27" s="166" t="s">
        <v>476</v>
      </c>
      <c r="B27" s="167" t="s">
        <v>477</v>
      </c>
      <c r="C27" s="262">
        <f>C28+C30+C32+C34</f>
        <v>2842000</v>
      </c>
      <c r="D27" s="262">
        <f>D28+D30+D32+D34</f>
        <v>637225.6599999999</v>
      </c>
      <c r="E27" s="262">
        <f t="shared" si="0"/>
        <v>22.421733286418014</v>
      </c>
    </row>
    <row r="28" spans="1:5" s="161" customFormat="1" ht="105">
      <c r="A28" s="166" t="s">
        <v>470</v>
      </c>
      <c r="B28" s="167" t="s">
        <v>478</v>
      </c>
      <c r="C28" s="262">
        <f>C29</f>
        <v>1239100</v>
      </c>
      <c r="D28" s="262">
        <f>D29</f>
        <v>285975.5</v>
      </c>
      <c r="E28" s="262">
        <f t="shared" si="0"/>
        <v>23.079291421192803</v>
      </c>
    </row>
    <row r="29" spans="1:5" s="161" customFormat="1" ht="182.25" customHeight="1">
      <c r="A29" s="166" t="s">
        <v>1032</v>
      </c>
      <c r="B29" s="167" t="s">
        <v>1033</v>
      </c>
      <c r="C29" s="262">
        <v>1239100</v>
      </c>
      <c r="D29" s="262">
        <v>285975.5</v>
      </c>
      <c r="E29" s="262">
        <f t="shared" si="0"/>
        <v>23.079291421192803</v>
      </c>
    </row>
    <row r="30" spans="1:5" s="161" customFormat="1" ht="132" customHeight="1">
      <c r="A30" s="166" t="s">
        <v>471</v>
      </c>
      <c r="B30" s="167" t="s">
        <v>479</v>
      </c>
      <c r="C30" s="262">
        <f>C31</f>
        <v>11400</v>
      </c>
      <c r="D30" s="262">
        <f>D31</f>
        <v>2005.72</v>
      </c>
      <c r="E30" s="262">
        <f t="shared" si="0"/>
        <v>17.5940350877193</v>
      </c>
    </row>
    <row r="31" spans="1:5" s="161" customFormat="1" ht="190.5" customHeight="1">
      <c r="A31" s="166" t="s">
        <v>1036</v>
      </c>
      <c r="B31" s="167" t="s">
        <v>1037</v>
      </c>
      <c r="C31" s="262">
        <v>11400</v>
      </c>
      <c r="D31" s="262">
        <v>2005.72</v>
      </c>
      <c r="E31" s="262">
        <f t="shared" si="0"/>
        <v>17.5940350877193</v>
      </c>
    </row>
    <row r="32" spans="1:5" s="161" customFormat="1" ht="105">
      <c r="A32" s="166" t="s">
        <v>472</v>
      </c>
      <c r="B32" s="167" t="s">
        <v>480</v>
      </c>
      <c r="C32" s="262">
        <f>C33</f>
        <v>1591500</v>
      </c>
      <c r="D32" s="262">
        <f>D33</f>
        <v>400317.69</v>
      </c>
      <c r="E32" s="262">
        <f t="shared" si="0"/>
        <v>25.153483506126296</v>
      </c>
    </row>
    <row r="33" spans="1:5" s="161" customFormat="1" ht="168" customHeight="1">
      <c r="A33" s="166" t="s">
        <v>1034</v>
      </c>
      <c r="B33" s="167" t="s">
        <v>1035</v>
      </c>
      <c r="C33" s="262">
        <v>1591500</v>
      </c>
      <c r="D33" s="262">
        <v>400317.69</v>
      </c>
      <c r="E33" s="262">
        <f t="shared" si="0"/>
        <v>25.153483506126296</v>
      </c>
    </row>
    <row r="34" spans="1:5" s="161" customFormat="1" ht="108" customHeight="1">
      <c r="A34" s="166" t="s">
        <v>473</v>
      </c>
      <c r="B34" s="167" t="s">
        <v>481</v>
      </c>
      <c r="C34" s="262">
        <f>C35</f>
        <v>0</v>
      </c>
      <c r="D34" s="262">
        <f>D35</f>
        <v>-51073.25</v>
      </c>
      <c r="E34" s="262">
        <v>0</v>
      </c>
    </row>
    <row r="35" spans="1:5" s="161" customFormat="1" ht="174" customHeight="1">
      <c r="A35" s="166" t="s">
        <v>1146</v>
      </c>
      <c r="B35" s="167" t="s">
        <v>1172</v>
      </c>
      <c r="C35" s="262">
        <v>0</v>
      </c>
      <c r="D35" s="262">
        <v>-51073.25</v>
      </c>
      <c r="E35" s="262">
        <v>0</v>
      </c>
    </row>
    <row r="36" spans="1:5" s="161" customFormat="1" ht="19.5" customHeight="1">
      <c r="A36" s="164" t="s">
        <v>172</v>
      </c>
      <c r="B36" s="165" t="s">
        <v>53</v>
      </c>
      <c r="C36" s="261">
        <f>C50</f>
        <v>30500</v>
      </c>
      <c r="D36" s="261">
        <f>D50</f>
        <v>1816.2</v>
      </c>
      <c r="E36" s="261">
        <f t="shared" si="0"/>
        <v>5.954754098360656</v>
      </c>
    </row>
    <row r="37" spans="1:5" s="161" customFormat="1" ht="40.5" customHeight="1" hidden="1">
      <c r="A37" s="166" t="s">
        <v>173</v>
      </c>
      <c r="B37" s="169" t="s">
        <v>372</v>
      </c>
      <c r="C37" s="262">
        <f>C38+C41+C44</f>
        <v>0</v>
      </c>
      <c r="D37" s="262">
        <f>D38+D41+D44</f>
        <v>0</v>
      </c>
      <c r="E37" s="262" t="e">
        <f t="shared" si="0"/>
        <v>#DIV/0!</v>
      </c>
    </row>
    <row r="38" spans="1:5" s="161" customFormat="1" ht="40.5" customHeight="1" hidden="1">
      <c r="A38" s="166" t="s">
        <v>330</v>
      </c>
      <c r="B38" s="170" t="s">
        <v>174</v>
      </c>
      <c r="C38" s="262">
        <f>C39+C40</f>
        <v>0</v>
      </c>
      <c r="D38" s="262">
        <f>D39+D40</f>
        <v>0</v>
      </c>
      <c r="E38" s="262" t="e">
        <f t="shared" si="0"/>
        <v>#DIV/0!</v>
      </c>
    </row>
    <row r="39" spans="1:5" s="161" customFormat="1" ht="40.5" customHeight="1" hidden="1">
      <c r="A39" s="166" t="s">
        <v>331</v>
      </c>
      <c r="B39" s="170" t="s">
        <v>332</v>
      </c>
      <c r="C39" s="262"/>
      <c r="D39" s="262"/>
      <c r="E39" s="262" t="e">
        <f t="shared" si="0"/>
        <v>#DIV/0!</v>
      </c>
    </row>
    <row r="40" spans="1:5" s="161" customFormat="1" ht="60.75" customHeight="1" hidden="1">
      <c r="A40" s="166" t="s">
        <v>333</v>
      </c>
      <c r="B40" s="170" t="s">
        <v>334</v>
      </c>
      <c r="C40" s="262"/>
      <c r="D40" s="262"/>
      <c r="E40" s="262" t="e">
        <f t="shared" si="0"/>
        <v>#DIV/0!</v>
      </c>
    </row>
    <row r="41" spans="1:5" s="161" customFormat="1" ht="40.5" customHeight="1" hidden="1">
      <c r="A41" s="166" t="s">
        <v>335</v>
      </c>
      <c r="B41" s="170" t="s">
        <v>186</v>
      </c>
      <c r="C41" s="262">
        <f>C42+C43</f>
        <v>0</v>
      </c>
      <c r="D41" s="262">
        <f>D42+D43</f>
        <v>0</v>
      </c>
      <c r="E41" s="262" t="e">
        <f t="shared" si="0"/>
        <v>#DIV/0!</v>
      </c>
    </row>
    <row r="42" spans="1:5" s="161" customFormat="1" ht="40.5" customHeight="1" hidden="1">
      <c r="A42" s="166" t="s">
        <v>336</v>
      </c>
      <c r="B42" s="170" t="s">
        <v>186</v>
      </c>
      <c r="C42" s="262"/>
      <c r="D42" s="262"/>
      <c r="E42" s="262" t="e">
        <f t="shared" si="0"/>
        <v>#DIV/0!</v>
      </c>
    </row>
    <row r="43" spans="1:5" s="161" customFormat="1" ht="60.75" customHeight="1" hidden="1">
      <c r="A43" s="166" t="s">
        <v>337</v>
      </c>
      <c r="B43" s="170" t="s">
        <v>338</v>
      </c>
      <c r="C43" s="262"/>
      <c r="D43" s="262"/>
      <c r="E43" s="262" t="e">
        <f t="shared" si="0"/>
        <v>#DIV/0!</v>
      </c>
    </row>
    <row r="44" spans="1:5" s="161" customFormat="1" ht="40.5" customHeight="1" hidden="1">
      <c r="A44" s="166" t="s">
        <v>339</v>
      </c>
      <c r="B44" s="171" t="s">
        <v>340</v>
      </c>
      <c r="C44" s="262">
        <f>C45+C46</f>
        <v>0</v>
      </c>
      <c r="D44" s="262">
        <f>D45+D46</f>
        <v>0</v>
      </c>
      <c r="E44" s="262" t="e">
        <f t="shared" si="0"/>
        <v>#DIV/0!</v>
      </c>
    </row>
    <row r="45" spans="1:5" s="161" customFormat="1" ht="40.5" customHeight="1" hidden="1">
      <c r="A45" s="166" t="s">
        <v>341</v>
      </c>
      <c r="B45" s="171" t="s">
        <v>340</v>
      </c>
      <c r="C45" s="262"/>
      <c r="D45" s="262"/>
      <c r="E45" s="262" t="e">
        <f t="shared" si="0"/>
        <v>#DIV/0!</v>
      </c>
    </row>
    <row r="46" spans="1:5" s="161" customFormat="1" ht="60.75" customHeight="1" hidden="1">
      <c r="A46" s="166" t="s">
        <v>342</v>
      </c>
      <c r="B46" s="171" t="s">
        <v>343</v>
      </c>
      <c r="C46" s="262"/>
      <c r="D46" s="262"/>
      <c r="E46" s="262" t="e">
        <f t="shared" si="0"/>
        <v>#DIV/0!</v>
      </c>
    </row>
    <row r="47" spans="1:5" s="161" customFormat="1" ht="26.25" customHeight="1" hidden="1">
      <c r="A47" s="166" t="s">
        <v>345</v>
      </c>
      <c r="B47" s="170" t="s">
        <v>54</v>
      </c>
      <c r="C47" s="262">
        <f>C48+C49</f>
        <v>0</v>
      </c>
      <c r="D47" s="262">
        <f>D48+D49</f>
        <v>0</v>
      </c>
      <c r="E47" s="262" t="e">
        <f t="shared" si="0"/>
        <v>#DIV/0!</v>
      </c>
    </row>
    <row r="48" spans="1:5" s="161" customFormat="1" ht="26.25" customHeight="1" hidden="1">
      <c r="A48" s="166" t="s">
        <v>346</v>
      </c>
      <c r="B48" s="170" t="s">
        <v>54</v>
      </c>
      <c r="C48" s="262"/>
      <c r="D48" s="262"/>
      <c r="E48" s="262" t="e">
        <f t="shared" si="0"/>
        <v>#DIV/0!</v>
      </c>
    </row>
    <row r="49" spans="1:5" s="161" customFormat="1" ht="33.75" customHeight="1" hidden="1">
      <c r="A49" s="166" t="s">
        <v>347</v>
      </c>
      <c r="B49" s="170" t="s">
        <v>348</v>
      </c>
      <c r="C49" s="262">
        <v>0</v>
      </c>
      <c r="D49" s="262">
        <v>0</v>
      </c>
      <c r="E49" s="262" t="e">
        <f t="shared" si="0"/>
        <v>#DIV/0!</v>
      </c>
    </row>
    <row r="50" spans="1:5" s="161" customFormat="1" ht="27" customHeight="1">
      <c r="A50" s="166" t="s">
        <v>187</v>
      </c>
      <c r="B50" s="167" t="s">
        <v>55</v>
      </c>
      <c r="C50" s="262">
        <f>C51</f>
        <v>30500</v>
      </c>
      <c r="D50" s="262">
        <f>D51</f>
        <v>1816.2</v>
      </c>
      <c r="E50" s="262">
        <f t="shared" si="0"/>
        <v>5.954754098360656</v>
      </c>
    </row>
    <row r="51" spans="1:5" s="161" customFormat="1" ht="25.5" customHeight="1">
      <c r="A51" s="172" t="s">
        <v>344</v>
      </c>
      <c r="B51" s="173" t="s">
        <v>55</v>
      </c>
      <c r="C51" s="262">
        <v>30500</v>
      </c>
      <c r="D51" s="262">
        <v>1816.2</v>
      </c>
      <c r="E51" s="262">
        <f t="shared" si="0"/>
        <v>5.954754098360656</v>
      </c>
    </row>
    <row r="52" spans="1:5" s="161" customFormat="1" ht="24" customHeight="1">
      <c r="A52" s="410" t="s">
        <v>907</v>
      </c>
      <c r="B52" s="411" t="s">
        <v>908</v>
      </c>
      <c r="C52" s="261">
        <f>C53+C55</f>
        <v>9330486</v>
      </c>
      <c r="D52" s="262">
        <f>D53+D55</f>
        <v>762718.56</v>
      </c>
      <c r="E52" s="262">
        <f t="shared" si="0"/>
        <v>8.174478371223106</v>
      </c>
    </row>
    <row r="53" spans="1:5" s="161" customFormat="1" ht="26.25" customHeight="1">
      <c r="A53" s="410" t="s">
        <v>909</v>
      </c>
      <c r="B53" s="411" t="s">
        <v>910</v>
      </c>
      <c r="C53" s="261">
        <f>C54</f>
        <v>1544400</v>
      </c>
      <c r="D53" s="262">
        <f>D54</f>
        <v>266645.51</v>
      </c>
      <c r="E53" s="262">
        <f t="shared" si="0"/>
        <v>17.265314037814036</v>
      </c>
    </row>
    <row r="54" spans="1:5" s="161" customFormat="1" ht="57" customHeight="1">
      <c r="A54" s="172" t="s">
        <v>911</v>
      </c>
      <c r="B54" s="173" t="s">
        <v>921</v>
      </c>
      <c r="C54" s="262">
        <v>1544400</v>
      </c>
      <c r="D54" s="262">
        <v>266645.51</v>
      </c>
      <c r="E54" s="262">
        <f t="shared" si="0"/>
        <v>17.265314037814036</v>
      </c>
    </row>
    <row r="55" spans="1:5" s="161" customFormat="1" ht="21.75" customHeight="1">
      <c r="A55" s="410" t="s">
        <v>912</v>
      </c>
      <c r="B55" s="411" t="s">
        <v>913</v>
      </c>
      <c r="C55" s="261">
        <f>C56+C58</f>
        <v>7786086</v>
      </c>
      <c r="D55" s="262">
        <f>D56+D58</f>
        <v>496073.05</v>
      </c>
      <c r="E55" s="262">
        <f t="shared" si="0"/>
        <v>6.371276274112565</v>
      </c>
    </row>
    <row r="56" spans="1:5" s="161" customFormat="1" ht="25.5" customHeight="1">
      <c r="A56" s="410" t="s">
        <v>919</v>
      </c>
      <c r="B56" s="411" t="s">
        <v>918</v>
      </c>
      <c r="C56" s="261">
        <f>C57</f>
        <v>2272500</v>
      </c>
      <c r="D56" s="262">
        <f>D57</f>
        <v>205367</v>
      </c>
      <c r="E56" s="262">
        <f t="shared" si="0"/>
        <v>9.037051705170517</v>
      </c>
    </row>
    <row r="57" spans="1:5" s="161" customFormat="1" ht="49.5" customHeight="1">
      <c r="A57" s="172" t="s">
        <v>914</v>
      </c>
      <c r="B57" s="173" t="s">
        <v>915</v>
      </c>
      <c r="C57" s="262">
        <v>2272500</v>
      </c>
      <c r="D57" s="262">
        <v>205367</v>
      </c>
      <c r="E57" s="262">
        <f t="shared" si="0"/>
        <v>9.037051705170517</v>
      </c>
    </row>
    <row r="58" spans="1:5" s="161" customFormat="1" ht="29.25" customHeight="1">
      <c r="A58" s="410" t="s">
        <v>1030</v>
      </c>
      <c r="B58" s="411" t="s">
        <v>920</v>
      </c>
      <c r="C58" s="261">
        <f>C59</f>
        <v>5513586</v>
      </c>
      <c r="D58" s="262">
        <f>D59</f>
        <v>290706.05</v>
      </c>
      <c r="E58" s="262">
        <f t="shared" si="0"/>
        <v>5.272540411993211</v>
      </c>
    </row>
    <row r="59" spans="1:5" s="161" customFormat="1" ht="57" customHeight="1">
      <c r="A59" s="172" t="s">
        <v>916</v>
      </c>
      <c r="B59" s="173" t="s">
        <v>917</v>
      </c>
      <c r="C59" s="262">
        <v>5513586</v>
      </c>
      <c r="D59" s="262">
        <v>290706.05</v>
      </c>
      <c r="E59" s="262">
        <f t="shared" si="0"/>
        <v>5.272540411993211</v>
      </c>
    </row>
    <row r="60" spans="1:5" s="161" customFormat="1" ht="30.75" customHeight="1" hidden="1">
      <c r="A60" s="164" t="s">
        <v>188</v>
      </c>
      <c r="B60" s="165" t="s">
        <v>995</v>
      </c>
      <c r="C60" s="261">
        <f>C61+C63</f>
        <v>0</v>
      </c>
      <c r="D60" s="261">
        <f>D61+D63</f>
        <v>0</v>
      </c>
      <c r="E60" s="261" t="e">
        <f t="shared" si="0"/>
        <v>#DIV/0!</v>
      </c>
    </row>
    <row r="61" spans="1:5" s="161" customFormat="1" ht="56.25" customHeight="1" hidden="1">
      <c r="A61" s="166" t="s">
        <v>905</v>
      </c>
      <c r="B61" s="167" t="s">
        <v>922</v>
      </c>
      <c r="C61" s="262">
        <f>C62</f>
        <v>0</v>
      </c>
      <c r="D61" s="262">
        <f>D62</f>
        <v>0</v>
      </c>
      <c r="E61" s="262" t="e">
        <f t="shared" si="0"/>
        <v>#DIV/0!</v>
      </c>
    </row>
    <row r="62" spans="1:5" s="161" customFormat="1" ht="90" customHeight="1" hidden="1">
      <c r="A62" s="166" t="s">
        <v>906</v>
      </c>
      <c r="B62" s="167" t="s">
        <v>996</v>
      </c>
      <c r="C62" s="262"/>
      <c r="D62" s="262"/>
      <c r="E62" s="262" t="e">
        <f t="shared" si="0"/>
        <v>#DIV/0!</v>
      </c>
    </row>
    <row r="63" spans="1:5" s="161" customFormat="1" ht="32.25" customHeight="1" hidden="1">
      <c r="A63" s="166" t="s">
        <v>218</v>
      </c>
      <c r="B63" s="167" t="s">
        <v>79</v>
      </c>
      <c r="C63" s="262">
        <f>C65+C64</f>
        <v>0</v>
      </c>
      <c r="D63" s="262">
        <f>D65+D64</f>
        <v>0</v>
      </c>
      <c r="E63" s="262" t="e">
        <f t="shared" si="0"/>
        <v>#DIV/0!</v>
      </c>
    </row>
    <row r="64" spans="1:5" s="161" customFormat="1" ht="28.5" customHeight="1" hidden="1">
      <c r="A64" s="166" t="s">
        <v>57</v>
      </c>
      <c r="B64" s="167" t="s">
        <v>378</v>
      </c>
      <c r="C64" s="262">
        <f>1800000-1800000</f>
        <v>0</v>
      </c>
      <c r="D64" s="262">
        <f>1800000-1800000</f>
        <v>0</v>
      </c>
      <c r="E64" s="262" t="e">
        <f t="shared" si="0"/>
        <v>#DIV/0!</v>
      </c>
    </row>
    <row r="65" spans="1:5" s="161" customFormat="1" ht="30" customHeight="1" hidden="1">
      <c r="A65" s="166" t="s">
        <v>266</v>
      </c>
      <c r="B65" s="167" t="s">
        <v>267</v>
      </c>
      <c r="C65" s="262"/>
      <c r="D65" s="262"/>
      <c r="E65" s="262" t="e">
        <f t="shared" si="0"/>
        <v>#DIV/0!</v>
      </c>
    </row>
    <row r="66" spans="1:5" s="161" customFormat="1" ht="30" customHeight="1" hidden="1">
      <c r="A66" s="164" t="s">
        <v>175</v>
      </c>
      <c r="B66" s="165" t="s">
        <v>179</v>
      </c>
      <c r="C66" s="261"/>
      <c r="D66" s="261"/>
      <c r="E66" s="261" t="e">
        <f t="shared" si="0"/>
        <v>#DIV/0!</v>
      </c>
    </row>
    <row r="67" spans="1:5" s="161" customFormat="1" ht="39.75" customHeight="1" hidden="1">
      <c r="A67" s="166" t="s">
        <v>176</v>
      </c>
      <c r="B67" s="167" t="s">
        <v>180</v>
      </c>
      <c r="C67" s="262"/>
      <c r="D67" s="262"/>
      <c r="E67" s="262" t="e">
        <f t="shared" si="0"/>
        <v>#DIV/0!</v>
      </c>
    </row>
    <row r="68" spans="1:5" s="161" customFormat="1" ht="41.25" customHeight="1" hidden="1">
      <c r="A68" s="166" t="s">
        <v>177</v>
      </c>
      <c r="B68" s="167" t="s">
        <v>181</v>
      </c>
      <c r="C68" s="262"/>
      <c r="D68" s="262"/>
      <c r="E68" s="262" t="e">
        <f t="shared" si="0"/>
        <v>#DIV/0!</v>
      </c>
    </row>
    <row r="69" spans="1:5" s="161" customFormat="1" ht="54.75" customHeight="1" hidden="1">
      <c r="A69" s="166" t="s">
        <v>178</v>
      </c>
      <c r="B69" s="167" t="s">
        <v>182</v>
      </c>
      <c r="C69" s="262"/>
      <c r="D69" s="262"/>
      <c r="E69" s="262" t="e">
        <f t="shared" si="0"/>
        <v>#DIV/0!</v>
      </c>
    </row>
    <row r="70" spans="1:5" s="161" customFormat="1" ht="60.75" hidden="1">
      <c r="A70" s="164" t="s">
        <v>189</v>
      </c>
      <c r="B70" s="165" t="s">
        <v>80</v>
      </c>
      <c r="C70" s="261">
        <f>C71</f>
        <v>0</v>
      </c>
      <c r="D70" s="261">
        <f>D71</f>
        <v>0</v>
      </c>
      <c r="E70" s="261" t="e">
        <f t="shared" si="0"/>
        <v>#DIV/0!</v>
      </c>
    </row>
    <row r="71" spans="1:5" s="161" customFormat="1" ht="92.25" customHeight="1" hidden="1">
      <c r="A71" s="166" t="s">
        <v>190</v>
      </c>
      <c r="B71" s="167" t="s">
        <v>379</v>
      </c>
      <c r="C71" s="262">
        <f>C72+C75</f>
        <v>0</v>
      </c>
      <c r="D71" s="262">
        <f>D72+D75</f>
        <v>0</v>
      </c>
      <c r="E71" s="262" t="e">
        <f t="shared" si="0"/>
        <v>#DIV/0!</v>
      </c>
    </row>
    <row r="72" spans="1:5" s="161" customFormat="1" ht="69.75" customHeight="1" hidden="1">
      <c r="A72" s="166" t="s">
        <v>191</v>
      </c>
      <c r="B72" s="167" t="s">
        <v>59</v>
      </c>
      <c r="C72" s="262">
        <f>C73+C74</f>
        <v>0</v>
      </c>
      <c r="D72" s="262">
        <f>D73+D74</f>
        <v>0</v>
      </c>
      <c r="E72" s="262" t="e">
        <f t="shared" si="0"/>
        <v>#DIV/0!</v>
      </c>
    </row>
    <row r="73" spans="1:5" s="161" customFormat="1" ht="88.5" customHeight="1" hidden="1">
      <c r="A73" s="166" t="s">
        <v>380</v>
      </c>
      <c r="B73" s="167" t="s">
        <v>60</v>
      </c>
      <c r="C73" s="262"/>
      <c r="D73" s="262"/>
      <c r="E73" s="262" t="e">
        <f t="shared" si="0"/>
        <v>#DIV/0!</v>
      </c>
    </row>
    <row r="74" spans="1:5" s="161" customFormat="1" ht="88.5" customHeight="1" hidden="1">
      <c r="A74" s="166" t="s">
        <v>612</v>
      </c>
      <c r="B74" s="272" t="s">
        <v>614</v>
      </c>
      <c r="C74" s="262"/>
      <c r="D74" s="262"/>
      <c r="E74" s="262" t="e">
        <f t="shared" si="0"/>
        <v>#DIV/0!</v>
      </c>
    </row>
    <row r="75" spans="1:5" s="176" customFormat="1" ht="87" customHeight="1" hidden="1">
      <c r="A75" s="174" t="s">
        <v>192</v>
      </c>
      <c r="B75" s="175" t="s">
        <v>381</v>
      </c>
      <c r="C75" s="262">
        <f>C76</f>
        <v>0</v>
      </c>
      <c r="D75" s="262">
        <f>D76</f>
        <v>0</v>
      </c>
      <c r="E75" s="262" t="e">
        <f t="shared" si="0"/>
        <v>#DIV/0!</v>
      </c>
    </row>
    <row r="76" spans="1:5" s="176" customFormat="1" ht="72" customHeight="1" hidden="1">
      <c r="A76" s="174" t="s">
        <v>193</v>
      </c>
      <c r="B76" s="175" t="s">
        <v>382</v>
      </c>
      <c r="C76" s="262"/>
      <c r="D76" s="262"/>
      <c r="E76" s="262" t="e">
        <f t="shared" si="0"/>
        <v>#DIV/0!</v>
      </c>
    </row>
    <row r="77" spans="1:5" s="161" customFormat="1" ht="1.5" customHeight="1" hidden="1">
      <c r="A77" s="164" t="s">
        <v>219</v>
      </c>
      <c r="B77" s="165" t="s">
        <v>81</v>
      </c>
      <c r="C77" s="261">
        <f>C78</f>
        <v>0</v>
      </c>
      <c r="D77" s="261">
        <f>D78</f>
        <v>0</v>
      </c>
      <c r="E77" s="261" t="e">
        <f t="shared" si="0"/>
        <v>#DIV/0!</v>
      </c>
    </row>
    <row r="78" spans="1:5" s="161" customFormat="1" ht="21" hidden="1">
      <c r="A78" s="166" t="s">
        <v>220</v>
      </c>
      <c r="B78" s="167" t="s">
        <v>82</v>
      </c>
      <c r="C78" s="262">
        <f>C79+C81+C82+C80</f>
        <v>0</v>
      </c>
      <c r="D78" s="262">
        <f>D79+D81+D82+D80</f>
        <v>0</v>
      </c>
      <c r="E78" s="262" t="e">
        <f t="shared" si="0"/>
        <v>#DIV/0!</v>
      </c>
    </row>
    <row r="79" spans="1:5" s="161" customFormat="1" ht="42" hidden="1">
      <c r="A79" s="166" t="s">
        <v>387</v>
      </c>
      <c r="B79" s="194" t="s">
        <v>415</v>
      </c>
      <c r="C79" s="262"/>
      <c r="D79" s="262"/>
      <c r="E79" s="262" t="e">
        <f t="shared" si="0"/>
        <v>#DIV/0!</v>
      </c>
    </row>
    <row r="80" spans="1:5" s="161" customFormat="1" ht="42" hidden="1">
      <c r="A80" s="166" t="s">
        <v>408</v>
      </c>
      <c r="B80" s="194" t="s">
        <v>416</v>
      </c>
      <c r="C80" s="262">
        <v>0</v>
      </c>
      <c r="D80" s="262">
        <v>0</v>
      </c>
      <c r="E80" s="262" t="e">
        <f t="shared" si="0"/>
        <v>#DIV/0!</v>
      </c>
    </row>
    <row r="81" spans="1:5" s="161" customFormat="1" ht="21" hidden="1">
      <c r="A81" s="166" t="s">
        <v>395</v>
      </c>
      <c r="B81" s="194" t="s">
        <v>397</v>
      </c>
      <c r="C81" s="262"/>
      <c r="D81" s="262"/>
      <c r="E81" s="262" t="e">
        <f aca="true" t="shared" si="1" ref="E81:E144">D81*100/C81</f>
        <v>#DIV/0!</v>
      </c>
    </row>
    <row r="82" spans="1:5" s="161" customFormat="1" ht="21" hidden="1">
      <c r="A82" s="166" t="s">
        <v>396</v>
      </c>
      <c r="B82" s="194" t="s">
        <v>398</v>
      </c>
      <c r="C82" s="262"/>
      <c r="D82" s="262"/>
      <c r="E82" s="262" t="e">
        <f t="shared" si="1"/>
        <v>#DIV/0!</v>
      </c>
    </row>
    <row r="83" spans="1:5" s="161" customFormat="1" ht="60.75" hidden="1">
      <c r="A83" s="164" t="s">
        <v>447</v>
      </c>
      <c r="B83" s="224" t="s">
        <v>448</v>
      </c>
      <c r="C83" s="261">
        <f>C84+C87</f>
        <v>0</v>
      </c>
      <c r="D83" s="261">
        <f>D84+D87</f>
        <v>0</v>
      </c>
      <c r="E83" s="261" t="e">
        <f t="shared" si="1"/>
        <v>#DIV/0!</v>
      </c>
    </row>
    <row r="84" spans="1:5" s="161" customFormat="1" ht="21" hidden="1">
      <c r="A84" s="166" t="s">
        <v>449</v>
      </c>
      <c r="B84" s="194" t="s">
        <v>450</v>
      </c>
      <c r="C84" s="262">
        <f>C85</f>
        <v>0</v>
      </c>
      <c r="D84" s="262">
        <f>D85</f>
        <v>0</v>
      </c>
      <c r="E84" s="262" t="e">
        <f t="shared" si="1"/>
        <v>#DIV/0!</v>
      </c>
    </row>
    <row r="85" spans="1:5" s="161" customFormat="1" ht="21" hidden="1">
      <c r="A85" s="166" t="s">
        <v>451</v>
      </c>
      <c r="B85" s="194" t="s">
        <v>452</v>
      </c>
      <c r="C85" s="262">
        <f>C86</f>
        <v>0</v>
      </c>
      <c r="D85" s="262">
        <f>D86</f>
        <v>0</v>
      </c>
      <c r="E85" s="262" t="e">
        <f t="shared" si="1"/>
        <v>#DIV/0!</v>
      </c>
    </row>
    <row r="86" spans="1:5" s="161" customFormat="1" ht="42" hidden="1">
      <c r="A86" s="166" t="s">
        <v>453</v>
      </c>
      <c r="B86" s="194" t="s">
        <v>454</v>
      </c>
      <c r="C86" s="262"/>
      <c r="D86" s="262"/>
      <c r="E86" s="262" t="e">
        <f t="shared" si="1"/>
        <v>#DIV/0!</v>
      </c>
    </row>
    <row r="87" spans="1:5" s="161" customFormat="1" ht="21" hidden="1">
      <c r="A87" s="166" t="s">
        <v>455</v>
      </c>
      <c r="B87" s="194" t="s">
        <v>456</v>
      </c>
      <c r="C87" s="262">
        <f>C88</f>
        <v>0</v>
      </c>
      <c r="D87" s="262">
        <f>D88</f>
        <v>0</v>
      </c>
      <c r="E87" s="262" t="e">
        <f t="shared" si="1"/>
        <v>#DIV/0!</v>
      </c>
    </row>
    <row r="88" spans="1:5" s="161" customFormat="1" ht="21" hidden="1">
      <c r="A88" s="166" t="s">
        <v>457</v>
      </c>
      <c r="B88" s="194" t="s">
        <v>458</v>
      </c>
      <c r="C88" s="262">
        <f>C89</f>
        <v>0</v>
      </c>
      <c r="D88" s="262">
        <f>D89</f>
        <v>0</v>
      </c>
      <c r="E88" s="262" t="e">
        <f t="shared" si="1"/>
        <v>#DIV/0!</v>
      </c>
    </row>
    <row r="89" spans="1:5" s="161" customFormat="1" ht="42" hidden="1">
      <c r="A89" s="166" t="s">
        <v>459</v>
      </c>
      <c r="B89" s="194" t="s">
        <v>460</v>
      </c>
      <c r="C89" s="262"/>
      <c r="D89" s="262"/>
      <c r="E89" s="262" t="e">
        <f t="shared" si="1"/>
        <v>#DIV/0!</v>
      </c>
    </row>
    <row r="90" spans="1:5" s="161" customFormat="1" ht="0.75" customHeight="1" hidden="1">
      <c r="A90" s="164" t="s">
        <v>239</v>
      </c>
      <c r="B90" s="165" t="s">
        <v>214</v>
      </c>
      <c r="C90" s="261">
        <f>C91+C94</f>
        <v>0</v>
      </c>
      <c r="D90" s="261">
        <f>D91+D94</f>
        <v>0</v>
      </c>
      <c r="E90" s="261" t="e">
        <f t="shared" si="1"/>
        <v>#DIV/0!</v>
      </c>
    </row>
    <row r="91" spans="1:5" s="161" customFormat="1" ht="86.25" customHeight="1" hidden="1">
      <c r="A91" s="166" t="s">
        <v>268</v>
      </c>
      <c r="B91" s="167" t="s">
        <v>417</v>
      </c>
      <c r="C91" s="261">
        <f>C92</f>
        <v>0</v>
      </c>
      <c r="D91" s="261">
        <f>D92</f>
        <v>0</v>
      </c>
      <c r="E91" s="261" t="e">
        <f t="shared" si="1"/>
        <v>#DIV/0!</v>
      </c>
    </row>
    <row r="92" spans="1:5" s="161" customFormat="1" ht="92.25" customHeight="1" hidden="1">
      <c r="A92" s="166" t="s">
        <v>383</v>
      </c>
      <c r="B92" s="167" t="s">
        <v>418</v>
      </c>
      <c r="C92" s="261">
        <f>C93</f>
        <v>0</v>
      </c>
      <c r="D92" s="261">
        <f>D93</f>
        <v>0</v>
      </c>
      <c r="E92" s="261" t="e">
        <f t="shared" si="1"/>
        <v>#DIV/0!</v>
      </c>
    </row>
    <row r="93" spans="1:5" s="161" customFormat="1" ht="111" customHeight="1" hidden="1">
      <c r="A93" s="166" t="s">
        <v>384</v>
      </c>
      <c r="B93" s="167" t="s">
        <v>419</v>
      </c>
      <c r="C93" s="262"/>
      <c r="D93" s="262"/>
      <c r="E93" s="262" t="e">
        <f t="shared" si="1"/>
        <v>#DIV/0!</v>
      </c>
    </row>
    <row r="94" spans="1:5" s="161" customFormat="1" ht="48" customHeight="1" hidden="1">
      <c r="A94" s="166" t="s">
        <v>212</v>
      </c>
      <c r="B94" s="167" t="s">
        <v>609</v>
      </c>
      <c r="C94" s="262">
        <f>C95</f>
        <v>0</v>
      </c>
      <c r="D94" s="262">
        <f>D95</f>
        <v>0</v>
      </c>
      <c r="E94" s="262" t="e">
        <f t="shared" si="1"/>
        <v>#DIV/0!</v>
      </c>
    </row>
    <row r="95" spans="1:5" s="161" customFormat="1" ht="39" customHeight="1" hidden="1">
      <c r="A95" s="166" t="s">
        <v>213</v>
      </c>
      <c r="B95" s="167" t="s">
        <v>388</v>
      </c>
      <c r="C95" s="262">
        <f>C96+C97</f>
        <v>0</v>
      </c>
      <c r="D95" s="262">
        <f>D96+D97</f>
        <v>0</v>
      </c>
      <c r="E95" s="262" t="e">
        <f t="shared" si="1"/>
        <v>#DIV/0!</v>
      </c>
    </row>
    <row r="96" spans="1:5" s="161" customFormat="1" ht="63" hidden="1">
      <c r="A96" s="166" t="s">
        <v>385</v>
      </c>
      <c r="B96" s="167" t="s">
        <v>389</v>
      </c>
      <c r="C96" s="262"/>
      <c r="D96" s="262"/>
      <c r="E96" s="262" t="e">
        <f t="shared" si="1"/>
        <v>#DIV/0!</v>
      </c>
    </row>
    <row r="97" spans="1:5" s="161" customFormat="1" ht="42.75" customHeight="1" hidden="1">
      <c r="A97" s="166" t="s">
        <v>613</v>
      </c>
      <c r="B97" s="272" t="s">
        <v>615</v>
      </c>
      <c r="C97" s="262"/>
      <c r="D97" s="262"/>
      <c r="E97" s="262" t="e">
        <f t="shared" si="1"/>
        <v>#DIV/0!</v>
      </c>
    </row>
    <row r="98" spans="1:5" s="161" customFormat="1" ht="63" hidden="1">
      <c r="A98" s="166" t="s">
        <v>295</v>
      </c>
      <c r="B98" s="167" t="s">
        <v>296</v>
      </c>
      <c r="C98" s="262"/>
      <c r="D98" s="262"/>
      <c r="E98" s="262" t="e">
        <f t="shared" si="1"/>
        <v>#DIV/0!</v>
      </c>
    </row>
    <row r="99" spans="1:5" s="161" customFormat="1" ht="84" hidden="1">
      <c r="A99" s="166" t="s">
        <v>227</v>
      </c>
      <c r="B99" s="167" t="s">
        <v>228</v>
      </c>
      <c r="C99" s="262"/>
      <c r="D99" s="262"/>
      <c r="E99" s="262" t="e">
        <f t="shared" si="1"/>
        <v>#DIV/0!</v>
      </c>
    </row>
    <row r="100" spans="1:5" s="161" customFormat="1" ht="20.25" hidden="1">
      <c r="A100" s="164" t="s">
        <v>152</v>
      </c>
      <c r="B100" s="165" t="s">
        <v>83</v>
      </c>
      <c r="C100" s="261">
        <f>C101+C104+C107+C109+C111+C115+C119+C116+C118+C112</f>
        <v>0</v>
      </c>
      <c r="D100" s="261">
        <f>D101+D104+D107+D109+D111+D115+D119+D116+D118+D112</f>
        <v>0</v>
      </c>
      <c r="E100" s="261" t="e">
        <f t="shared" si="1"/>
        <v>#DIV/0!</v>
      </c>
    </row>
    <row r="101" spans="1:5" s="161" customFormat="1" ht="84" hidden="1">
      <c r="A101" s="166" t="s">
        <v>602</v>
      </c>
      <c r="B101" s="167" t="s">
        <v>604</v>
      </c>
      <c r="C101" s="262">
        <f>C102</f>
        <v>0</v>
      </c>
      <c r="D101" s="262">
        <f>D102</f>
        <v>0</v>
      </c>
      <c r="E101" s="262" t="e">
        <f t="shared" si="1"/>
        <v>#DIV/0!</v>
      </c>
    </row>
    <row r="102" spans="1:5" s="161" customFormat="1" ht="84" hidden="1">
      <c r="A102" s="278" t="s">
        <v>603</v>
      </c>
      <c r="B102" s="167" t="s">
        <v>605</v>
      </c>
      <c r="C102" s="262"/>
      <c r="D102" s="262"/>
      <c r="E102" s="262" t="e">
        <f t="shared" si="1"/>
        <v>#DIV/0!</v>
      </c>
    </row>
    <row r="103" spans="1:5" s="161" customFormat="1" ht="84" hidden="1">
      <c r="A103" s="166" t="s">
        <v>233</v>
      </c>
      <c r="B103" s="167" t="s">
        <v>234</v>
      </c>
      <c r="C103" s="262"/>
      <c r="D103" s="262"/>
      <c r="E103" s="262" t="e">
        <f t="shared" si="1"/>
        <v>#DIV/0!</v>
      </c>
    </row>
    <row r="104" spans="1:5" s="161" customFormat="1" ht="84" hidden="1">
      <c r="A104" s="166" t="s">
        <v>285</v>
      </c>
      <c r="B104" s="167" t="s">
        <v>286</v>
      </c>
      <c r="C104" s="262"/>
      <c r="D104" s="262"/>
      <c r="E104" s="262" t="e">
        <f t="shared" si="1"/>
        <v>#DIV/0!</v>
      </c>
    </row>
    <row r="105" spans="1:5" s="161" customFormat="1" ht="21" hidden="1">
      <c r="A105" s="166"/>
      <c r="B105" s="167"/>
      <c r="C105" s="261"/>
      <c r="D105" s="261"/>
      <c r="E105" s="261" t="e">
        <f t="shared" si="1"/>
        <v>#DIV/0!</v>
      </c>
    </row>
    <row r="106" spans="1:5" s="161" customFormat="1" ht="21" hidden="1">
      <c r="A106" s="166"/>
      <c r="B106" s="167"/>
      <c r="C106" s="261"/>
      <c r="D106" s="261"/>
      <c r="E106" s="261" t="e">
        <f t="shared" si="1"/>
        <v>#DIV/0!</v>
      </c>
    </row>
    <row r="107" spans="1:5" s="161" customFormat="1" ht="63" hidden="1">
      <c r="A107" s="166" t="s">
        <v>235</v>
      </c>
      <c r="B107" s="167" t="s">
        <v>236</v>
      </c>
      <c r="C107" s="261"/>
      <c r="D107" s="261"/>
      <c r="E107" s="261" t="e">
        <f t="shared" si="1"/>
        <v>#DIV/0!</v>
      </c>
    </row>
    <row r="108" spans="1:5" s="161" customFormat="1" ht="84" hidden="1">
      <c r="A108" s="166" t="s">
        <v>237</v>
      </c>
      <c r="B108" s="167" t="s">
        <v>122</v>
      </c>
      <c r="C108" s="262"/>
      <c r="D108" s="262"/>
      <c r="E108" s="262" t="e">
        <f t="shared" si="1"/>
        <v>#DIV/0!</v>
      </c>
    </row>
    <row r="109" spans="1:5" s="161" customFormat="1" ht="168" hidden="1">
      <c r="A109" s="166" t="s">
        <v>185</v>
      </c>
      <c r="B109" s="167" t="s">
        <v>610</v>
      </c>
      <c r="C109" s="262">
        <f>C110</f>
        <v>0</v>
      </c>
      <c r="D109" s="262">
        <f>D110</f>
        <v>0</v>
      </c>
      <c r="E109" s="262" t="e">
        <f t="shared" si="1"/>
        <v>#DIV/0!</v>
      </c>
    </row>
    <row r="110" spans="1:5" s="161" customFormat="1" ht="42" hidden="1">
      <c r="A110" s="166" t="s">
        <v>183</v>
      </c>
      <c r="B110" s="167" t="s">
        <v>184</v>
      </c>
      <c r="C110" s="262"/>
      <c r="D110" s="262"/>
      <c r="E110" s="262" t="e">
        <f t="shared" si="1"/>
        <v>#DIV/0!</v>
      </c>
    </row>
    <row r="111" spans="1:5" s="161" customFormat="1" ht="84" hidden="1">
      <c r="A111" s="166" t="s">
        <v>606</v>
      </c>
      <c r="B111" s="167" t="s">
        <v>0</v>
      </c>
      <c r="C111" s="262"/>
      <c r="D111" s="262"/>
      <c r="E111" s="262" t="e">
        <f t="shared" si="1"/>
        <v>#DIV/0!</v>
      </c>
    </row>
    <row r="112" spans="1:5" s="161" customFormat="1" ht="42" hidden="1">
      <c r="A112" s="166" t="s">
        <v>123</v>
      </c>
      <c r="B112" s="167" t="s">
        <v>420</v>
      </c>
      <c r="C112" s="262">
        <f>C113+C114</f>
        <v>0</v>
      </c>
      <c r="D112" s="262">
        <f>D113+D114</f>
        <v>0</v>
      </c>
      <c r="E112" s="262" t="e">
        <f t="shared" si="1"/>
        <v>#DIV/0!</v>
      </c>
    </row>
    <row r="113" spans="1:5" s="161" customFormat="1" ht="63" customHeight="1" hidden="1">
      <c r="A113" s="343" t="s">
        <v>869</v>
      </c>
      <c r="B113" s="344" t="s">
        <v>870</v>
      </c>
      <c r="C113" s="262"/>
      <c r="D113" s="262"/>
      <c r="E113" s="262" t="e">
        <f t="shared" si="1"/>
        <v>#DIV/0!</v>
      </c>
    </row>
    <row r="114" spans="1:5" s="161" customFormat="1" ht="42" hidden="1">
      <c r="A114" s="166" t="s">
        <v>421</v>
      </c>
      <c r="B114" s="167" t="s">
        <v>422</v>
      </c>
      <c r="C114" s="262"/>
      <c r="D114" s="262"/>
      <c r="E114" s="262" t="e">
        <f t="shared" si="1"/>
        <v>#DIV/0!</v>
      </c>
    </row>
    <row r="115" spans="1:5" s="161" customFormat="1" ht="84" hidden="1">
      <c r="A115" s="177" t="s">
        <v>153</v>
      </c>
      <c r="B115" s="167" t="s">
        <v>0</v>
      </c>
      <c r="C115" s="262">
        <v>0</v>
      </c>
      <c r="D115" s="262">
        <v>0</v>
      </c>
      <c r="E115" s="262" t="e">
        <f t="shared" si="1"/>
        <v>#DIV/0!</v>
      </c>
    </row>
    <row r="116" spans="1:5" s="178" customFormat="1" ht="84" hidden="1">
      <c r="A116" s="265" t="s">
        <v>409</v>
      </c>
      <c r="B116" s="200" t="s">
        <v>412</v>
      </c>
      <c r="C116" s="262">
        <f>C117</f>
        <v>0</v>
      </c>
      <c r="D116" s="262">
        <f>D117</f>
        <v>0</v>
      </c>
      <c r="E116" s="262" t="e">
        <f t="shared" si="1"/>
        <v>#DIV/0!</v>
      </c>
    </row>
    <row r="117" spans="1:5" s="178" customFormat="1" ht="84" hidden="1">
      <c r="A117" s="265" t="s">
        <v>410</v>
      </c>
      <c r="B117" s="200" t="s">
        <v>413</v>
      </c>
      <c r="C117" s="262"/>
      <c r="D117" s="262"/>
      <c r="E117" s="262" t="e">
        <f t="shared" si="1"/>
        <v>#DIV/0!</v>
      </c>
    </row>
    <row r="118" spans="1:5" s="178" customFormat="1" ht="105" hidden="1">
      <c r="A118" s="265" t="s">
        <v>411</v>
      </c>
      <c r="B118" s="200" t="s">
        <v>423</v>
      </c>
      <c r="C118" s="262"/>
      <c r="D118" s="262"/>
      <c r="E118" s="262" t="e">
        <f t="shared" si="1"/>
        <v>#DIV/0!</v>
      </c>
    </row>
    <row r="119" spans="1:5" s="161" customFormat="1" ht="42" hidden="1">
      <c r="A119" s="177" t="s">
        <v>124</v>
      </c>
      <c r="B119" s="167" t="s">
        <v>125</v>
      </c>
      <c r="C119" s="262">
        <f>C120</f>
        <v>0</v>
      </c>
      <c r="D119" s="262">
        <f>D120</f>
        <v>0</v>
      </c>
      <c r="E119" s="262" t="e">
        <f t="shared" si="1"/>
        <v>#DIV/0!</v>
      </c>
    </row>
    <row r="120" spans="1:5" s="161" customFormat="1" ht="51.75" customHeight="1" hidden="1">
      <c r="A120" s="177" t="s">
        <v>126</v>
      </c>
      <c r="B120" s="168" t="s">
        <v>73</v>
      </c>
      <c r="C120" s="262"/>
      <c r="D120" s="262"/>
      <c r="E120" s="262" t="e">
        <f t="shared" si="1"/>
        <v>#DIV/0!</v>
      </c>
    </row>
    <row r="121" spans="1:5" s="181" customFormat="1" ht="81" customHeight="1" hidden="1">
      <c r="A121" s="179" t="s">
        <v>77</v>
      </c>
      <c r="B121" s="180" t="s">
        <v>204</v>
      </c>
      <c r="C121" s="261"/>
      <c r="D121" s="261"/>
      <c r="E121" s="261" t="e">
        <f t="shared" si="1"/>
        <v>#DIV/0!</v>
      </c>
    </row>
    <row r="122" spans="1:5" s="181" customFormat="1" ht="60.75" customHeight="1" hidden="1">
      <c r="A122" s="182" t="s">
        <v>76</v>
      </c>
      <c r="B122" s="183" t="s">
        <v>254</v>
      </c>
      <c r="C122" s="261"/>
      <c r="D122" s="261"/>
      <c r="E122" s="261" t="e">
        <f t="shared" si="1"/>
        <v>#DIV/0!</v>
      </c>
    </row>
    <row r="123" spans="1:5" s="181" customFormat="1" ht="84" hidden="1">
      <c r="A123" s="182" t="s">
        <v>78</v>
      </c>
      <c r="B123" s="183" t="s">
        <v>253</v>
      </c>
      <c r="C123" s="262"/>
      <c r="D123" s="262"/>
      <c r="E123" s="262" t="e">
        <f t="shared" si="1"/>
        <v>#DIV/0!</v>
      </c>
    </row>
    <row r="124" spans="1:5" s="161" customFormat="1" ht="21.75" customHeight="1">
      <c r="A124" s="164" t="s">
        <v>255</v>
      </c>
      <c r="B124" s="165" t="s">
        <v>84</v>
      </c>
      <c r="C124" s="261">
        <f>C125+C228+C221</f>
        <v>48851370</v>
      </c>
      <c r="D124" s="261">
        <f>D125+D228+D221</f>
        <v>4357775</v>
      </c>
      <c r="E124" s="261">
        <f t="shared" si="1"/>
        <v>8.920476539347822</v>
      </c>
    </row>
    <row r="125" spans="1:5" s="161" customFormat="1" ht="62.25" customHeight="1">
      <c r="A125" s="164" t="s">
        <v>256</v>
      </c>
      <c r="B125" s="165" t="s">
        <v>1007</v>
      </c>
      <c r="C125" s="261">
        <f>C126+C179+C192</f>
        <v>45841370</v>
      </c>
      <c r="D125" s="262">
        <f>D126+D179+D192</f>
        <v>4357775</v>
      </c>
      <c r="E125" s="262">
        <f t="shared" si="1"/>
        <v>9.506205857285678</v>
      </c>
    </row>
    <row r="126" spans="1:5" s="161" customFormat="1" ht="42.75" customHeight="1">
      <c r="A126" s="164" t="s">
        <v>1023</v>
      </c>
      <c r="B126" s="165" t="s">
        <v>1009</v>
      </c>
      <c r="C126" s="261">
        <f>C127+C129</f>
        <v>16470700</v>
      </c>
      <c r="D126" s="261">
        <f>D127+D129</f>
        <v>4117800</v>
      </c>
      <c r="E126" s="261">
        <f t="shared" si="1"/>
        <v>25.000758923421593</v>
      </c>
    </row>
    <row r="127" spans="1:5" s="161" customFormat="1" ht="27.75" customHeight="1">
      <c r="A127" s="166" t="s">
        <v>1022</v>
      </c>
      <c r="B127" s="167" t="s">
        <v>194</v>
      </c>
      <c r="C127" s="262">
        <f>C128</f>
        <v>16470700</v>
      </c>
      <c r="D127" s="262">
        <f>D128</f>
        <v>4117800</v>
      </c>
      <c r="E127" s="261">
        <f t="shared" si="1"/>
        <v>25.000758923421593</v>
      </c>
    </row>
    <row r="128" spans="1:8" s="161" customFormat="1" ht="67.5" customHeight="1">
      <c r="A128" s="166" t="s">
        <v>1021</v>
      </c>
      <c r="B128" s="167" t="s">
        <v>1039</v>
      </c>
      <c r="C128" s="263">
        <v>16470700</v>
      </c>
      <c r="D128" s="262">
        <v>4117800</v>
      </c>
      <c r="E128" s="262">
        <f t="shared" si="1"/>
        <v>25.000758923421593</v>
      </c>
      <c r="G128" s="282"/>
      <c r="H128" s="282"/>
    </row>
    <row r="129" spans="1:5" s="161" customFormat="1" ht="42" hidden="1">
      <c r="A129" s="166" t="s">
        <v>210</v>
      </c>
      <c r="B129" s="167" t="s">
        <v>211</v>
      </c>
      <c r="C129" s="261">
        <f>C130</f>
        <v>0</v>
      </c>
      <c r="D129" s="261">
        <f>D130</f>
        <v>0</v>
      </c>
      <c r="E129" s="261" t="e">
        <f t="shared" si="1"/>
        <v>#DIV/0!</v>
      </c>
    </row>
    <row r="130" spans="1:5" s="161" customFormat="1" ht="42" hidden="1">
      <c r="A130" s="166" t="s">
        <v>71</v>
      </c>
      <c r="B130" s="167" t="s">
        <v>72</v>
      </c>
      <c r="C130" s="262"/>
      <c r="D130" s="262"/>
      <c r="E130" s="262" t="e">
        <f t="shared" si="1"/>
        <v>#DIV/0!</v>
      </c>
    </row>
    <row r="131" spans="1:5" s="161" customFormat="1" ht="81" hidden="1">
      <c r="A131" s="164" t="s">
        <v>49</v>
      </c>
      <c r="B131" s="165" t="s">
        <v>195</v>
      </c>
      <c r="C131" s="261">
        <f>C132+C134+C136+C138+C140+C142+C144+C146+C148+C150+C152+C154+C156+C158+C163+C168+C170+C172+C178+C190+C174+C180+C176</f>
        <v>3177000</v>
      </c>
      <c r="D131" s="261">
        <f>D132+D134+D136+D138+D140+D142+D144+D146+D148+D150+D152+D154+D156+D158+D163+D168+D170+D172+D178+D190+D174+D180+D176</f>
        <v>161000</v>
      </c>
      <c r="E131" s="261">
        <f t="shared" si="1"/>
        <v>5.0676739062008185</v>
      </c>
    </row>
    <row r="132" spans="1:5" s="161" customFormat="1" ht="63" hidden="1">
      <c r="A132" s="166" t="s">
        <v>261</v>
      </c>
      <c r="B132" s="167" t="s">
        <v>263</v>
      </c>
      <c r="C132" s="261"/>
      <c r="D132" s="261"/>
      <c r="E132" s="261" t="e">
        <f t="shared" si="1"/>
        <v>#DIV/0!</v>
      </c>
    </row>
    <row r="133" spans="1:5" s="161" customFormat="1" ht="63" hidden="1">
      <c r="A133" s="166" t="s">
        <v>262</v>
      </c>
      <c r="B133" s="167" t="s">
        <v>1</v>
      </c>
      <c r="C133" s="262"/>
      <c r="D133" s="262"/>
      <c r="E133" s="262" t="e">
        <f t="shared" si="1"/>
        <v>#DIV/0!</v>
      </c>
    </row>
    <row r="134" spans="1:5" s="161" customFormat="1" ht="42" hidden="1">
      <c r="A134" s="166" t="s">
        <v>41</v>
      </c>
      <c r="B134" s="167" t="s">
        <v>42</v>
      </c>
      <c r="C134" s="261">
        <f>C135</f>
        <v>0</v>
      </c>
      <c r="D134" s="261">
        <f>D135</f>
        <v>0</v>
      </c>
      <c r="E134" s="261" t="e">
        <f t="shared" si="1"/>
        <v>#DIV/0!</v>
      </c>
    </row>
    <row r="135" spans="1:5" s="161" customFormat="1" ht="42" hidden="1">
      <c r="A135" s="166" t="s">
        <v>46</v>
      </c>
      <c r="B135" s="170" t="s">
        <v>43</v>
      </c>
      <c r="C135" s="262"/>
      <c r="D135" s="262"/>
      <c r="E135" s="262" t="e">
        <f t="shared" si="1"/>
        <v>#DIV/0!</v>
      </c>
    </row>
    <row r="136" spans="1:5" s="161" customFormat="1" ht="63" hidden="1">
      <c r="A136" s="166" t="s">
        <v>109</v>
      </c>
      <c r="B136" s="227" t="s">
        <v>112</v>
      </c>
      <c r="C136" s="261">
        <f>C137</f>
        <v>0</v>
      </c>
      <c r="D136" s="261">
        <f>D137</f>
        <v>0</v>
      </c>
      <c r="E136" s="261" t="e">
        <f t="shared" si="1"/>
        <v>#DIV/0!</v>
      </c>
    </row>
    <row r="137" spans="1:5" s="161" customFormat="1" ht="84" hidden="1">
      <c r="A137" s="166" t="s">
        <v>110</v>
      </c>
      <c r="B137" s="227" t="s">
        <v>111</v>
      </c>
      <c r="C137" s="262"/>
      <c r="D137" s="262"/>
      <c r="E137" s="262" t="e">
        <f t="shared" si="1"/>
        <v>#DIV/0!</v>
      </c>
    </row>
    <row r="138" spans="1:5" s="161" customFormat="1" ht="42" hidden="1">
      <c r="A138" s="166" t="s">
        <v>240</v>
      </c>
      <c r="B138" s="167" t="s">
        <v>107</v>
      </c>
      <c r="C138" s="261"/>
      <c r="D138" s="261"/>
      <c r="E138" s="261" t="e">
        <f t="shared" si="1"/>
        <v>#DIV/0!</v>
      </c>
    </row>
    <row r="139" spans="1:5" s="161" customFormat="1" ht="42" hidden="1">
      <c r="A139" s="166" t="s">
        <v>241</v>
      </c>
      <c r="B139" s="167" t="s">
        <v>108</v>
      </c>
      <c r="C139" s="262"/>
      <c r="D139" s="262"/>
      <c r="E139" s="262" t="e">
        <f t="shared" si="1"/>
        <v>#DIV/0!</v>
      </c>
    </row>
    <row r="140" spans="1:5" s="161" customFormat="1" ht="84" hidden="1">
      <c r="A140" s="166" t="s">
        <v>141</v>
      </c>
      <c r="B140" s="167" t="s">
        <v>96</v>
      </c>
      <c r="C140" s="261">
        <f>C141</f>
        <v>0</v>
      </c>
      <c r="D140" s="261">
        <f>D141</f>
        <v>0</v>
      </c>
      <c r="E140" s="261" t="e">
        <f t="shared" si="1"/>
        <v>#DIV/0!</v>
      </c>
    </row>
    <row r="141" spans="1:5" s="161" customFormat="1" ht="84" hidden="1">
      <c r="A141" s="166" t="s">
        <v>142</v>
      </c>
      <c r="B141" s="167" t="s">
        <v>143</v>
      </c>
      <c r="C141" s="262"/>
      <c r="D141" s="262"/>
      <c r="E141" s="262" t="e">
        <f t="shared" si="1"/>
        <v>#DIV/0!</v>
      </c>
    </row>
    <row r="142" spans="1:5" s="161" customFormat="1" ht="63" hidden="1">
      <c r="A142" s="166" t="s">
        <v>44</v>
      </c>
      <c r="B142" s="167" t="s">
        <v>61</v>
      </c>
      <c r="C142" s="261"/>
      <c r="D142" s="261"/>
      <c r="E142" s="261" t="e">
        <f t="shared" si="1"/>
        <v>#DIV/0!</v>
      </c>
    </row>
    <row r="143" spans="1:5" s="161" customFormat="1" ht="84" hidden="1">
      <c r="A143" s="166" t="s">
        <v>45</v>
      </c>
      <c r="B143" s="167" t="s">
        <v>62</v>
      </c>
      <c r="C143" s="262"/>
      <c r="D143" s="262"/>
      <c r="E143" s="262" t="e">
        <f t="shared" si="1"/>
        <v>#DIV/0!</v>
      </c>
    </row>
    <row r="144" spans="1:5" s="161" customFormat="1" ht="84" hidden="1">
      <c r="A144" s="166" t="s">
        <v>221</v>
      </c>
      <c r="B144" s="170" t="s">
        <v>222</v>
      </c>
      <c r="C144" s="261">
        <f>C145</f>
        <v>0</v>
      </c>
      <c r="D144" s="261">
        <f>D145</f>
        <v>0</v>
      </c>
      <c r="E144" s="261" t="e">
        <f t="shared" si="1"/>
        <v>#DIV/0!</v>
      </c>
    </row>
    <row r="145" spans="1:5" s="161" customFormat="1" ht="84" hidden="1">
      <c r="A145" s="166" t="s">
        <v>223</v>
      </c>
      <c r="B145" s="170" t="s">
        <v>616</v>
      </c>
      <c r="C145" s="262"/>
      <c r="D145" s="262"/>
      <c r="E145" s="262" t="e">
        <f aca="true" t="shared" si="2" ref="E145:E208">D145*100/C145</f>
        <v>#DIV/0!</v>
      </c>
    </row>
    <row r="146" spans="1:5" s="161" customFormat="1" ht="42" hidden="1">
      <c r="A146" s="166" t="s">
        <v>584</v>
      </c>
      <c r="B146" s="271" t="s">
        <v>587</v>
      </c>
      <c r="C146" s="261">
        <f>C147</f>
        <v>0</v>
      </c>
      <c r="D146" s="261">
        <f>D147</f>
        <v>0</v>
      </c>
      <c r="E146" s="261" t="e">
        <f t="shared" si="2"/>
        <v>#DIV/0!</v>
      </c>
    </row>
    <row r="147" spans="1:5" s="161" customFormat="1" ht="42" hidden="1">
      <c r="A147" s="166" t="s">
        <v>585</v>
      </c>
      <c r="B147" s="270" t="s">
        <v>586</v>
      </c>
      <c r="C147" s="262"/>
      <c r="D147" s="262"/>
      <c r="E147" s="262" t="e">
        <f t="shared" si="2"/>
        <v>#DIV/0!</v>
      </c>
    </row>
    <row r="148" spans="1:5" s="161" customFormat="1" ht="42" hidden="1">
      <c r="A148" s="166" t="s">
        <v>168</v>
      </c>
      <c r="B148" s="167" t="s">
        <v>246</v>
      </c>
      <c r="C148" s="261">
        <f>C149</f>
        <v>0</v>
      </c>
      <c r="D148" s="261">
        <f>D149</f>
        <v>0</v>
      </c>
      <c r="E148" s="261" t="e">
        <f t="shared" si="2"/>
        <v>#DIV/0!</v>
      </c>
    </row>
    <row r="149" spans="1:5" s="161" customFormat="1" ht="63" hidden="1">
      <c r="A149" s="166" t="s">
        <v>245</v>
      </c>
      <c r="B149" s="167" t="s">
        <v>247</v>
      </c>
      <c r="C149" s="262">
        <f>3038000-3038000</f>
        <v>0</v>
      </c>
      <c r="D149" s="262">
        <f>3038000-3038000</f>
        <v>0</v>
      </c>
      <c r="E149" s="262" t="e">
        <f t="shared" si="2"/>
        <v>#DIV/0!</v>
      </c>
    </row>
    <row r="150" spans="1:5" s="161" customFormat="1" ht="105" hidden="1">
      <c r="A150" s="166" t="s">
        <v>325</v>
      </c>
      <c r="B150" s="184" t="s">
        <v>327</v>
      </c>
      <c r="C150" s="261">
        <f>C151</f>
        <v>0</v>
      </c>
      <c r="D150" s="261">
        <f>D151</f>
        <v>0</v>
      </c>
      <c r="E150" s="261" t="e">
        <f t="shared" si="2"/>
        <v>#DIV/0!</v>
      </c>
    </row>
    <row r="151" spans="1:5" s="161" customFormat="1" ht="63" hidden="1">
      <c r="A151" s="166" t="s">
        <v>326</v>
      </c>
      <c r="B151" s="184" t="s">
        <v>328</v>
      </c>
      <c r="C151" s="262"/>
      <c r="D151" s="262"/>
      <c r="E151" s="262" t="e">
        <f t="shared" si="2"/>
        <v>#DIV/0!</v>
      </c>
    </row>
    <row r="152" spans="1:5" s="161" customFormat="1" ht="42" hidden="1">
      <c r="A152" s="166" t="s">
        <v>249</v>
      </c>
      <c r="B152" s="170" t="s">
        <v>250</v>
      </c>
      <c r="C152" s="261">
        <f>C153</f>
        <v>0</v>
      </c>
      <c r="D152" s="261">
        <f>D153</f>
        <v>0</v>
      </c>
      <c r="E152" s="261" t="e">
        <f t="shared" si="2"/>
        <v>#DIV/0!</v>
      </c>
    </row>
    <row r="153" spans="1:5" s="161" customFormat="1" ht="63" hidden="1">
      <c r="A153" s="166" t="s">
        <v>251</v>
      </c>
      <c r="B153" s="170" t="s">
        <v>252</v>
      </c>
      <c r="C153" s="262"/>
      <c r="D153" s="262"/>
      <c r="E153" s="262" t="e">
        <f t="shared" si="2"/>
        <v>#DIV/0!</v>
      </c>
    </row>
    <row r="154" spans="1:5" s="161" customFormat="1" ht="63" hidden="1">
      <c r="A154" s="166" t="s">
        <v>113</v>
      </c>
      <c r="B154" s="184" t="s">
        <v>115</v>
      </c>
      <c r="C154" s="261">
        <f>C155</f>
        <v>0</v>
      </c>
      <c r="D154" s="261">
        <f>D155</f>
        <v>0</v>
      </c>
      <c r="E154" s="261" t="e">
        <f t="shared" si="2"/>
        <v>#DIV/0!</v>
      </c>
    </row>
    <row r="155" spans="1:5" s="161" customFormat="1" ht="63" hidden="1">
      <c r="A155" s="166" t="s">
        <v>114</v>
      </c>
      <c r="B155" s="184" t="s">
        <v>116</v>
      </c>
      <c r="C155" s="262"/>
      <c r="D155" s="262"/>
      <c r="E155" s="262" t="e">
        <f t="shared" si="2"/>
        <v>#DIV/0!</v>
      </c>
    </row>
    <row r="156" spans="1:5" s="161" customFormat="1" ht="63" hidden="1">
      <c r="A156" s="166" t="s">
        <v>242</v>
      </c>
      <c r="B156" s="167" t="s">
        <v>6</v>
      </c>
      <c r="C156" s="261">
        <f>C157</f>
        <v>0</v>
      </c>
      <c r="D156" s="261">
        <f>D157</f>
        <v>0</v>
      </c>
      <c r="E156" s="261" t="e">
        <f t="shared" si="2"/>
        <v>#DIV/0!</v>
      </c>
    </row>
    <row r="157" spans="1:5" s="161" customFormat="1" ht="84" hidden="1">
      <c r="A157" s="166" t="s">
        <v>243</v>
      </c>
      <c r="B157" s="167" t="s">
        <v>7</v>
      </c>
      <c r="C157" s="262">
        <f>9732000-166000-9566000</f>
        <v>0</v>
      </c>
      <c r="D157" s="262">
        <f>9732000-166000-9566000</f>
        <v>0</v>
      </c>
      <c r="E157" s="262" t="e">
        <f t="shared" si="2"/>
        <v>#DIV/0!</v>
      </c>
    </row>
    <row r="158" spans="1:5" s="161" customFormat="1" ht="147" hidden="1">
      <c r="A158" s="166" t="s">
        <v>273</v>
      </c>
      <c r="B158" s="167" t="s">
        <v>290</v>
      </c>
      <c r="C158" s="261">
        <f>C159</f>
        <v>0</v>
      </c>
      <c r="D158" s="261">
        <f>D159</f>
        <v>0</v>
      </c>
      <c r="E158" s="261" t="e">
        <f t="shared" si="2"/>
        <v>#DIV/0!</v>
      </c>
    </row>
    <row r="159" spans="1:5" s="161" customFormat="1" ht="147" hidden="1">
      <c r="A159" s="166" t="s">
        <v>272</v>
      </c>
      <c r="B159" s="167" t="s">
        <v>291</v>
      </c>
      <c r="C159" s="262">
        <f>C160+C161+C162</f>
        <v>0</v>
      </c>
      <c r="D159" s="262">
        <f>D160+D161+D162</f>
        <v>0</v>
      </c>
      <c r="E159" s="262" t="e">
        <f t="shared" si="2"/>
        <v>#DIV/0!</v>
      </c>
    </row>
    <row r="160" spans="1:5" s="161" customFormat="1" ht="105" hidden="1">
      <c r="A160" s="166" t="s">
        <v>270</v>
      </c>
      <c r="B160" s="167" t="s">
        <v>292</v>
      </c>
      <c r="C160" s="262"/>
      <c r="D160" s="262"/>
      <c r="E160" s="262" t="e">
        <f t="shared" si="2"/>
        <v>#DIV/0!</v>
      </c>
    </row>
    <row r="161" spans="1:5" s="161" customFormat="1" ht="126" hidden="1">
      <c r="A161" s="166" t="s">
        <v>271</v>
      </c>
      <c r="B161" s="167" t="s">
        <v>293</v>
      </c>
      <c r="C161" s="262"/>
      <c r="D161" s="262"/>
      <c r="E161" s="262" t="e">
        <f t="shared" si="2"/>
        <v>#DIV/0!</v>
      </c>
    </row>
    <row r="162" spans="1:5" s="161" customFormat="1" ht="147" hidden="1">
      <c r="A162" s="166" t="s">
        <v>391</v>
      </c>
      <c r="B162" s="167" t="s">
        <v>392</v>
      </c>
      <c r="C162" s="266"/>
      <c r="D162" s="266"/>
      <c r="E162" s="266" t="e">
        <f t="shared" si="2"/>
        <v>#DIV/0!</v>
      </c>
    </row>
    <row r="163" spans="1:5" s="161" customFormat="1" ht="84" hidden="1">
      <c r="A163" s="166" t="s">
        <v>144</v>
      </c>
      <c r="B163" s="167" t="s">
        <v>146</v>
      </c>
      <c r="C163" s="261">
        <f>C164</f>
        <v>0</v>
      </c>
      <c r="D163" s="261">
        <f>D164</f>
        <v>0</v>
      </c>
      <c r="E163" s="261" t="e">
        <f t="shared" si="2"/>
        <v>#DIV/0!</v>
      </c>
    </row>
    <row r="164" spans="1:5" s="161" customFormat="1" ht="84" hidden="1">
      <c r="A164" s="166" t="s">
        <v>145</v>
      </c>
      <c r="B164" s="167" t="s">
        <v>147</v>
      </c>
      <c r="C164" s="262">
        <f>C165+C166+C167</f>
        <v>0</v>
      </c>
      <c r="D164" s="262">
        <f>D165+D166+D167</f>
        <v>0</v>
      </c>
      <c r="E164" s="262" t="e">
        <f t="shared" si="2"/>
        <v>#DIV/0!</v>
      </c>
    </row>
    <row r="165" spans="1:5" s="161" customFormat="1" ht="63" hidden="1">
      <c r="A165" s="166" t="s">
        <v>148</v>
      </c>
      <c r="B165" s="167" t="s">
        <v>149</v>
      </c>
      <c r="C165" s="262"/>
      <c r="D165" s="262"/>
      <c r="E165" s="262" t="e">
        <f t="shared" si="2"/>
        <v>#DIV/0!</v>
      </c>
    </row>
    <row r="166" spans="1:5" s="161" customFormat="1" ht="63" hidden="1">
      <c r="A166" s="166" t="s">
        <v>258</v>
      </c>
      <c r="B166" s="167" t="s">
        <v>257</v>
      </c>
      <c r="C166" s="262"/>
      <c r="D166" s="262"/>
      <c r="E166" s="262" t="e">
        <f t="shared" si="2"/>
        <v>#DIV/0!</v>
      </c>
    </row>
    <row r="167" spans="1:5" s="161" customFormat="1" ht="105" hidden="1">
      <c r="A167" s="166" t="s">
        <v>393</v>
      </c>
      <c r="B167" s="167" t="s">
        <v>394</v>
      </c>
      <c r="C167" s="266"/>
      <c r="D167" s="266"/>
      <c r="E167" s="266" t="e">
        <f t="shared" si="2"/>
        <v>#DIV/0!</v>
      </c>
    </row>
    <row r="168" spans="1:5" s="161" customFormat="1" ht="42" hidden="1">
      <c r="A168" s="166" t="s">
        <v>117</v>
      </c>
      <c r="B168" s="184" t="s">
        <v>118</v>
      </c>
      <c r="C168" s="262"/>
      <c r="D168" s="262"/>
      <c r="E168" s="262" t="e">
        <f t="shared" si="2"/>
        <v>#DIV/0!</v>
      </c>
    </row>
    <row r="169" spans="1:5" s="161" customFormat="1" ht="42" hidden="1">
      <c r="A169" s="166" t="s">
        <v>119</v>
      </c>
      <c r="B169" s="184" t="s">
        <v>120</v>
      </c>
      <c r="C169" s="262"/>
      <c r="D169" s="262"/>
      <c r="E169" s="262" t="e">
        <f t="shared" si="2"/>
        <v>#DIV/0!</v>
      </c>
    </row>
    <row r="170" spans="1:5" s="161" customFormat="1" ht="63" hidden="1">
      <c r="A170" s="174" t="s">
        <v>229</v>
      </c>
      <c r="B170" s="175" t="s">
        <v>209</v>
      </c>
      <c r="C170" s="261">
        <f>C171</f>
        <v>0</v>
      </c>
      <c r="D170" s="261">
        <f>D171</f>
        <v>0</v>
      </c>
      <c r="E170" s="261" t="e">
        <f t="shared" si="2"/>
        <v>#DIV/0!</v>
      </c>
    </row>
    <row r="171" spans="1:5" s="161" customFormat="1" ht="84" hidden="1">
      <c r="A171" s="174" t="s">
        <v>208</v>
      </c>
      <c r="B171" s="175" t="s">
        <v>207</v>
      </c>
      <c r="C171" s="262"/>
      <c r="D171" s="262"/>
      <c r="E171" s="262" t="e">
        <f t="shared" si="2"/>
        <v>#DIV/0!</v>
      </c>
    </row>
    <row r="172" spans="1:5" s="161" customFormat="1" ht="42" hidden="1">
      <c r="A172" s="166" t="s">
        <v>399</v>
      </c>
      <c r="B172" s="196" t="s">
        <v>402</v>
      </c>
      <c r="C172" s="262">
        <f>C173</f>
        <v>0</v>
      </c>
      <c r="D172" s="262">
        <f>D173</f>
        <v>0</v>
      </c>
      <c r="E172" s="262" t="e">
        <f t="shared" si="2"/>
        <v>#DIV/0!</v>
      </c>
    </row>
    <row r="173" spans="1:5" s="161" customFormat="1" ht="42" hidden="1">
      <c r="A173" s="166" t="s">
        <v>400</v>
      </c>
      <c r="B173" s="225" t="s">
        <v>401</v>
      </c>
      <c r="C173" s="262"/>
      <c r="D173" s="262"/>
      <c r="E173" s="262" t="e">
        <f t="shared" si="2"/>
        <v>#DIV/0!</v>
      </c>
    </row>
    <row r="174" spans="1:5" s="161" customFormat="1" ht="42" hidden="1">
      <c r="A174" s="166" t="s">
        <v>594</v>
      </c>
      <c r="B174" s="225" t="s">
        <v>596</v>
      </c>
      <c r="C174" s="261">
        <f>C175</f>
        <v>0</v>
      </c>
      <c r="D174" s="261">
        <f>D175</f>
        <v>0</v>
      </c>
      <c r="E174" s="261" t="e">
        <f t="shared" si="2"/>
        <v>#DIV/0!</v>
      </c>
    </row>
    <row r="175" spans="1:5" s="161" customFormat="1" ht="1.5" customHeight="1" hidden="1">
      <c r="A175" s="166" t="s">
        <v>593</v>
      </c>
      <c r="B175" s="272" t="s">
        <v>595</v>
      </c>
      <c r="C175" s="262"/>
      <c r="D175" s="262"/>
      <c r="E175" s="262" t="e">
        <f t="shared" si="2"/>
        <v>#DIV/0!</v>
      </c>
    </row>
    <row r="176" spans="1:5" s="161" customFormat="1" ht="21" customHeight="1" hidden="1">
      <c r="A176" s="166" t="s">
        <v>589</v>
      </c>
      <c r="B176" s="225" t="s">
        <v>591</v>
      </c>
      <c r="C176" s="261">
        <f>C177</f>
        <v>0</v>
      </c>
      <c r="D176" s="261">
        <f>D177</f>
        <v>0</v>
      </c>
      <c r="E176" s="261" t="e">
        <f t="shared" si="2"/>
        <v>#DIV/0!</v>
      </c>
    </row>
    <row r="177" spans="1:5" s="161" customFormat="1" ht="17.25" customHeight="1" hidden="1">
      <c r="A177" s="166" t="s">
        <v>590</v>
      </c>
      <c r="B177" s="225" t="s">
        <v>592</v>
      </c>
      <c r="C177" s="262"/>
      <c r="D177" s="262"/>
      <c r="E177" s="262" t="e">
        <f t="shared" si="2"/>
        <v>#DIV/0!</v>
      </c>
    </row>
    <row r="178" spans="1:5" s="161" customFormat="1" ht="0" customHeight="1" hidden="1">
      <c r="A178" s="166" t="s">
        <v>461</v>
      </c>
      <c r="B178" s="226" t="s">
        <v>462</v>
      </c>
      <c r="C178" s="261"/>
      <c r="D178" s="261"/>
      <c r="E178" s="261" t="e">
        <f t="shared" si="2"/>
        <v>#DIV/0!</v>
      </c>
    </row>
    <row r="179" spans="1:5" s="161" customFormat="1" ht="69" customHeight="1">
      <c r="A179" s="164" t="s">
        <v>1087</v>
      </c>
      <c r="B179" s="601" t="s">
        <v>1131</v>
      </c>
      <c r="C179" s="260">
        <f>C180+C182+C184+C186+C188+C190</f>
        <v>29036770</v>
      </c>
      <c r="D179" s="260">
        <f>D180+D182+D184+D186+D188+D190</f>
        <v>161000</v>
      </c>
      <c r="E179" s="267">
        <f t="shared" si="2"/>
        <v>0.5544693848523785</v>
      </c>
    </row>
    <row r="180" spans="1:5" s="161" customFormat="1" ht="71.25" customHeight="1">
      <c r="A180" s="166" t="s">
        <v>1085</v>
      </c>
      <c r="B180" s="173" t="s">
        <v>222</v>
      </c>
      <c r="C180" s="267">
        <f>C181</f>
        <v>3000000</v>
      </c>
      <c r="D180" s="267">
        <f>D181</f>
        <v>0</v>
      </c>
      <c r="E180" s="260">
        <f t="shared" si="2"/>
        <v>0</v>
      </c>
    </row>
    <row r="181" spans="1:5" s="161" customFormat="1" ht="109.5" customHeight="1">
      <c r="A181" s="166" t="s">
        <v>1086</v>
      </c>
      <c r="B181" s="170" t="s">
        <v>992</v>
      </c>
      <c r="C181" s="267">
        <v>3000000</v>
      </c>
      <c r="D181" s="267">
        <v>0</v>
      </c>
      <c r="E181" s="267">
        <f t="shared" si="2"/>
        <v>0</v>
      </c>
    </row>
    <row r="182" spans="1:5" s="161" customFormat="1" ht="82.5" customHeight="1">
      <c r="A182" s="167" t="s">
        <v>1111</v>
      </c>
      <c r="B182" s="170" t="s">
        <v>1112</v>
      </c>
      <c r="C182" s="267">
        <f>C183</f>
        <v>8499000</v>
      </c>
      <c r="D182" s="267">
        <f>D183</f>
        <v>0</v>
      </c>
      <c r="E182" s="267">
        <f t="shared" si="2"/>
        <v>0</v>
      </c>
    </row>
    <row r="183" spans="1:5" s="161" customFormat="1" ht="82.5" customHeight="1">
      <c r="A183" s="167" t="s">
        <v>1113</v>
      </c>
      <c r="B183" s="170" t="s">
        <v>1110</v>
      </c>
      <c r="C183" s="591">
        <v>8499000</v>
      </c>
      <c r="D183" s="267">
        <v>0</v>
      </c>
      <c r="E183" s="267">
        <f t="shared" si="2"/>
        <v>0</v>
      </c>
    </row>
    <row r="184" spans="1:5" s="161" customFormat="1" ht="63" customHeight="1">
      <c r="A184" s="581" t="s">
        <v>1098</v>
      </c>
      <c r="B184" s="586" t="s">
        <v>1101</v>
      </c>
      <c r="C184" s="591">
        <f>C185</f>
        <v>743770</v>
      </c>
      <c r="D184" s="267">
        <f>D185</f>
        <v>0</v>
      </c>
      <c r="E184" s="267">
        <f t="shared" si="2"/>
        <v>0</v>
      </c>
    </row>
    <row r="185" spans="1:5" s="161" customFormat="1" ht="90.75" customHeight="1">
      <c r="A185" s="196" t="s">
        <v>1097</v>
      </c>
      <c r="B185" s="582" t="s">
        <v>1020</v>
      </c>
      <c r="C185" s="591">
        <v>743770</v>
      </c>
      <c r="D185" s="267">
        <v>0</v>
      </c>
      <c r="E185" s="267">
        <f t="shared" si="2"/>
        <v>0</v>
      </c>
    </row>
    <row r="186" spans="1:5" s="161" customFormat="1" ht="60.75" customHeight="1">
      <c r="A186" s="196" t="s">
        <v>1115</v>
      </c>
      <c r="B186" s="595" t="s">
        <v>1117</v>
      </c>
      <c r="C186" s="591">
        <f>C187</f>
        <v>14515000</v>
      </c>
      <c r="D186" s="267">
        <f>D187</f>
        <v>0</v>
      </c>
      <c r="E186" s="267">
        <f t="shared" si="2"/>
        <v>0</v>
      </c>
    </row>
    <row r="187" spans="1:5" s="161" customFormat="1" ht="52.5" customHeight="1">
      <c r="A187" s="196" t="s">
        <v>1114</v>
      </c>
      <c r="B187" s="595" t="s">
        <v>1116</v>
      </c>
      <c r="C187" s="591">
        <v>14515000</v>
      </c>
      <c r="D187" s="267">
        <v>0</v>
      </c>
      <c r="E187" s="267">
        <f t="shared" si="2"/>
        <v>0</v>
      </c>
    </row>
    <row r="188" spans="1:5" s="161" customFormat="1" ht="66.75" customHeight="1">
      <c r="A188" s="196" t="s">
        <v>1137</v>
      </c>
      <c r="B188" s="604" t="s">
        <v>1139</v>
      </c>
      <c r="C188" s="591">
        <f>C189</f>
        <v>2102000</v>
      </c>
      <c r="D188" s="267">
        <f>D189</f>
        <v>0</v>
      </c>
      <c r="E188" s="267">
        <f t="shared" si="2"/>
        <v>0</v>
      </c>
    </row>
    <row r="189" spans="1:5" s="161" customFormat="1" ht="81" customHeight="1">
      <c r="A189" s="196" t="s">
        <v>1136</v>
      </c>
      <c r="B189" s="603" t="s">
        <v>1138</v>
      </c>
      <c r="C189" s="591">
        <v>2102000</v>
      </c>
      <c r="D189" s="267">
        <v>0</v>
      </c>
      <c r="E189" s="267">
        <f t="shared" si="2"/>
        <v>0</v>
      </c>
    </row>
    <row r="190" spans="1:5" s="161" customFormat="1" ht="33" customHeight="1">
      <c r="A190" s="166" t="s">
        <v>1080</v>
      </c>
      <c r="B190" s="167" t="s">
        <v>163</v>
      </c>
      <c r="C190" s="263">
        <f>C191</f>
        <v>177000</v>
      </c>
      <c r="D190" s="261">
        <f>D191</f>
        <v>161000</v>
      </c>
      <c r="E190" s="261">
        <f t="shared" si="2"/>
        <v>90.96045197740114</v>
      </c>
    </row>
    <row r="191" spans="1:5" s="161" customFormat="1" ht="30.75" customHeight="1">
      <c r="A191" s="166" t="s">
        <v>1079</v>
      </c>
      <c r="B191" s="167" t="s">
        <v>1081</v>
      </c>
      <c r="C191" s="263">
        <v>177000</v>
      </c>
      <c r="D191" s="262">
        <v>161000</v>
      </c>
      <c r="E191" s="262">
        <f t="shared" si="2"/>
        <v>90.96045197740114</v>
      </c>
    </row>
    <row r="192" spans="1:5" s="161" customFormat="1" ht="45" customHeight="1">
      <c r="A192" s="164" t="s">
        <v>1024</v>
      </c>
      <c r="B192" s="165" t="s">
        <v>1008</v>
      </c>
      <c r="C192" s="261">
        <f>C195+C197+C219</f>
        <v>333900</v>
      </c>
      <c r="D192" s="261">
        <f>D195+D197+D219</f>
        <v>78975</v>
      </c>
      <c r="E192" s="261">
        <f t="shared" si="2"/>
        <v>23.652291105121293</v>
      </c>
    </row>
    <row r="193" spans="1:5" s="161" customFormat="1" ht="0" customHeight="1" hidden="1">
      <c r="A193" s="166" t="s">
        <v>283</v>
      </c>
      <c r="B193" s="167" t="s">
        <v>284</v>
      </c>
      <c r="C193" s="261"/>
      <c r="D193" s="261"/>
      <c r="E193" s="261" t="e">
        <f t="shared" si="2"/>
        <v>#DIV/0!</v>
      </c>
    </row>
    <row r="194" spans="1:5" s="161" customFormat="1" ht="17.25" customHeight="1" hidden="1">
      <c r="A194" s="166" t="s">
        <v>282</v>
      </c>
      <c r="B194" s="167" t="s">
        <v>305</v>
      </c>
      <c r="C194" s="262"/>
      <c r="D194" s="262"/>
      <c r="E194" s="262" t="e">
        <f t="shared" si="2"/>
        <v>#DIV/0!</v>
      </c>
    </row>
    <row r="195" spans="1:5" s="161" customFormat="1" ht="63" customHeight="1">
      <c r="A195" s="166" t="s">
        <v>1083</v>
      </c>
      <c r="B195" s="167" t="s">
        <v>1084</v>
      </c>
      <c r="C195" s="262">
        <f>C196</f>
        <v>1000</v>
      </c>
      <c r="D195" s="262">
        <f>D196</f>
        <v>0</v>
      </c>
      <c r="E195" s="262">
        <f t="shared" si="2"/>
        <v>0</v>
      </c>
    </row>
    <row r="196" spans="1:5" s="161" customFormat="1" ht="67.5" customHeight="1">
      <c r="A196" s="166" t="s">
        <v>1082</v>
      </c>
      <c r="B196" s="167" t="s">
        <v>1029</v>
      </c>
      <c r="C196" s="262">
        <v>1000</v>
      </c>
      <c r="D196" s="262">
        <v>0</v>
      </c>
      <c r="E196" s="262">
        <f t="shared" si="2"/>
        <v>0</v>
      </c>
    </row>
    <row r="197" spans="1:5" s="161" customFormat="1" ht="42" customHeight="1">
      <c r="A197" s="166" t="s">
        <v>1025</v>
      </c>
      <c r="B197" s="167" t="s">
        <v>230</v>
      </c>
      <c r="C197" s="261">
        <f>C198</f>
        <v>315900</v>
      </c>
      <c r="D197" s="261">
        <f>D198</f>
        <v>78975</v>
      </c>
      <c r="E197" s="261">
        <f t="shared" si="2"/>
        <v>25</v>
      </c>
    </row>
    <row r="198" spans="1:5" s="161" customFormat="1" ht="71.25" customHeight="1">
      <c r="A198" s="166" t="s">
        <v>1026</v>
      </c>
      <c r="B198" s="167" t="s">
        <v>997</v>
      </c>
      <c r="C198" s="262">
        <v>315900</v>
      </c>
      <c r="D198" s="262">
        <v>78975</v>
      </c>
      <c r="E198" s="262">
        <f t="shared" si="2"/>
        <v>25</v>
      </c>
    </row>
    <row r="199" spans="1:5" s="161" customFormat="1" ht="63" hidden="1">
      <c r="A199" s="166" t="s">
        <v>10</v>
      </c>
      <c r="B199" s="167" t="s">
        <v>231</v>
      </c>
      <c r="C199" s="261">
        <f>C200</f>
        <v>0</v>
      </c>
      <c r="D199" s="261">
        <f>D200</f>
        <v>0</v>
      </c>
      <c r="E199" s="261" t="e">
        <f t="shared" si="2"/>
        <v>#DIV/0!</v>
      </c>
    </row>
    <row r="200" spans="1:5" s="161" customFormat="1" ht="63" hidden="1">
      <c r="A200" s="166" t="s">
        <v>11</v>
      </c>
      <c r="B200" s="167" t="s">
        <v>85</v>
      </c>
      <c r="C200" s="262"/>
      <c r="D200" s="262"/>
      <c r="E200" s="262" t="e">
        <f t="shared" si="2"/>
        <v>#DIV/0!</v>
      </c>
    </row>
    <row r="201" spans="1:5" s="161" customFormat="1" ht="39.75" customHeight="1" hidden="1">
      <c r="A201" s="166" t="s">
        <v>12</v>
      </c>
      <c r="B201" s="185" t="s">
        <v>298</v>
      </c>
      <c r="C201" s="261">
        <f>C202</f>
        <v>0</v>
      </c>
      <c r="D201" s="261">
        <f>D202</f>
        <v>0</v>
      </c>
      <c r="E201" s="261" t="e">
        <f t="shared" si="2"/>
        <v>#DIV/0!</v>
      </c>
    </row>
    <row r="202" spans="1:5" s="161" customFormat="1" ht="41.25" customHeight="1" hidden="1">
      <c r="A202" s="166" t="s">
        <v>13</v>
      </c>
      <c r="B202" s="185" t="s">
        <v>299</v>
      </c>
      <c r="C202" s="262"/>
      <c r="D202" s="262"/>
      <c r="E202" s="262" t="e">
        <f t="shared" si="2"/>
        <v>#DIV/0!</v>
      </c>
    </row>
    <row r="203" spans="1:5" s="161" customFormat="1" ht="88.5" customHeight="1" hidden="1">
      <c r="A203" s="166" t="s">
        <v>14</v>
      </c>
      <c r="B203" s="167" t="s">
        <v>232</v>
      </c>
      <c r="C203" s="261">
        <f>C204</f>
        <v>0</v>
      </c>
      <c r="D203" s="261">
        <f>D204</f>
        <v>0</v>
      </c>
      <c r="E203" s="261" t="e">
        <f t="shared" si="2"/>
        <v>#DIV/0!</v>
      </c>
    </row>
    <row r="204" spans="1:5" s="161" customFormat="1" ht="105" hidden="1">
      <c r="A204" s="166" t="s">
        <v>15</v>
      </c>
      <c r="B204" s="167" t="s">
        <v>264</v>
      </c>
      <c r="C204" s="262"/>
      <c r="D204" s="262"/>
      <c r="E204" s="262" t="e">
        <f t="shared" si="2"/>
        <v>#DIV/0!</v>
      </c>
    </row>
    <row r="205" spans="1:5" s="161" customFormat="1" ht="84" hidden="1">
      <c r="A205" s="166" t="s">
        <v>16</v>
      </c>
      <c r="B205" s="167" t="s">
        <v>23</v>
      </c>
      <c r="C205" s="261">
        <f>C206</f>
        <v>0</v>
      </c>
      <c r="D205" s="261">
        <f>D206</f>
        <v>0</v>
      </c>
      <c r="E205" s="261" t="e">
        <f t="shared" si="2"/>
        <v>#DIV/0!</v>
      </c>
    </row>
    <row r="206" spans="1:5" s="161" customFormat="1" ht="84" hidden="1">
      <c r="A206" s="166" t="s">
        <v>17</v>
      </c>
      <c r="B206" s="168" t="s">
        <v>24</v>
      </c>
      <c r="C206" s="262"/>
      <c r="D206" s="262"/>
      <c r="E206" s="262" t="e">
        <f t="shared" si="2"/>
        <v>#DIV/0!</v>
      </c>
    </row>
    <row r="207" spans="1:5" s="161" customFormat="1" ht="126" hidden="1">
      <c r="A207" s="166" t="s">
        <v>18</v>
      </c>
      <c r="B207" s="168" t="s">
        <v>324</v>
      </c>
      <c r="C207" s="261">
        <f>C208</f>
        <v>0</v>
      </c>
      <c r="D207" s="261">
        <f>D208</f>
        <v>0</v>
      </c>
      <c r="E207" s="261" t="e">
        <f t="shared" si="2"/>
        <v>#DIV/0!</v>
      </c>
    </row>
    <row r="208" spans="1:5" s="161" customFormat="1" ht="105" hidden="1">
      <c r="A208" s="166" t="s">
        <v>19</v>
      </c>
      <c r="B208" s="168" t="s">
        <v>323</v>
      </c>
      <c r="C208" s="262"/>
      <c r="D208" s="262"/>
      <c r="E208" s="262" t="e">
        <f t="shared" si="2"/>
        <v>#DIV/0!</v>
      </c>
    </row>
    <row r="209" spans="1:5" s="161" customFormat="1" ht="5.25" customHeight="1" hidden="1" thickBot="1">
      <c r="A209" s="164" t="s">
        <v>265</v>
      </c>
      <c r="B209" s="165" t="s">
        <v>8</v>
      </c>
      <c r="C209" s="261">
        <f>C210+C212+C218+C220+C222+C224+C226</f>
        <v>3044000</v>
      </c>
      <c r="D209" s="261">
        <f>D210+D212+D218+D220+D222+D224+D226</f>
        <v>0</v>
      </c>
      <c r="E209" s="261">
        <f aca="true" t="shared" si="3" ref="E209:E223">D209*100/C209</f>
        <v>0</v>
      </c>
    </row>
    <row r="210" spans="1:5" s="161" customFormat="1" ht="84" hidden="1">
      <c r="A210" s="166" t="s">
        <v>259</v>
      </c>
      <c r="B210" s="167" t="s">
        <v>97</v>
      </c>
      <c r="C210" s="261">
        <f>C211</f>
        <v>0</v>
      </c>
      <c r="D210" s="261">
        <f>D211</f>
        <v>0</v>
      </c>
      <c r="E210" s="261" t="e">
        <f t="shared" si="3"/>
        <v>#DIV/0!</v>
      </c>
    </row>
    <row r="211" spans="1:5" s="161" customFormat="1" ht="84" hidden="1">
      <c r="A211" s="166" t="s">
        <v>260</v>
      </c>
      <c r="B211" s="167" t="s">
        <v>47</v>
      </c>
      <c r="C211" s="262"/>
      <c r="D211" s="262"/>
      <c r="E211" s="262" t="e">
        <f t="shared" si="3"/>
        <v>#DIV/0!</v>
      </c>
    </row>
    <row r="212" spans="1:5" s="161" customFormat="1" ht="84" hidden="1">
      <c r="A212" s="166" t="s">
        <v>20</v>
      </c>
      <c r="B212" s="185" t="s">
        <v>48</v>
      </c>
      <c r="C212" s="261">
        <f>C213</f>
        <v>0</v>
      </c>
      <c r="D212" s="261">
        <f>D213</f>
        <v>0</v>
      </c>
      <c r="E212" s="261" t="e">
        <f t="shared" si="3"/>
        <v>#DIV/0!</v>
      </c>
    </row>
    <row r="213" spans="1:5" s="161" customFormat="1" ht="105" hidden="1">
      <c r="A213" s="166" t="s">
        <v>21</v>
      </c>
      <c r="B213" s="185" t="s">
        <v>121</v>
      </c>
      <c r="C213" s="262"/>
      <c r="D213" s="262"/>
      <c r="E213" s="262" t="e">
        <f t="shared" si="3"/>
        <v>#DIV/0!</v>
      </c>
    </row>
    <row r="214" spans="1:5" s="161" customFormat="1" ht="42" hidden="1">
      <c r="A214" s="166" t="s">
        <v>161</v>
      </c>
      <c r="B214" s="167" t="s">
        <v>281</v>
      </c>
      <c r="C214" s="261"/>
      <c r="D214" s="261"/>
      <c r="E214" s="261" t="e">
        <f t="shared" si="3"/>
        <v>#DIV/0!</v>
      </c>
    </row>
    <row r="215" spans="1:5" s="161" customFormat="1" ht="42" hidden="1">
      <c r="A215" s="166" t="s">
        <v>162</v>
      </c>
      <c r="B215" s="167" t="s">
        <v>9</v>
      </c>
      <c r="C215" s="262"/>
      <c r="D215" s="262"/>
      <c r="E215" s="262" t="e">
        <f t="shared" si="3"/>
        <v>#DIV/0!</v>
      </c>
    </row>
    <row r="216" spans="1:5" s="161" customFormat="1" ht="42" hidden="1">
      <c r="A216" s="166" t="s">
        <v>301</v>
      </c>
      <c r="B216" s="167" t="s">
        <v>302</v>
      </c>
      <c r="C216" s="261"/>
      <c r="D216" s="261"/>
      <c r="E216" s="261" t="e">
        <f t="shared" si="3"/>
        <v>#DIV/0!</v>
      </c>
    </row>
    <row r="217" spans="1:5" s="161" customFormat="1" ht="42" hidden="1">
      <c r="A217" s="166" t="s">
        <v>306</v>
      </c>
      <c r="B217" s="167" t="s">
        <v>244</v>
      </c>
      <c r="C217" s="262"/>
      <c r="D217" s="262"/>
      <c r="E217" s="262" t="e">
        <f t="shared" si="3"/>
        <v>#DIV/0!</v>
      </c>
    </row>
    <row r="218" spans="1:5" s="176" customFormat="1" ht="84" hidden="1" thickBot="1">
      <c r="A218" s="174" t="s">
        <v>205</v>
      </c>
      <c r="B218" s="175" t="s">
        <v>206</v>
      </c>
      <c r="C218" s="261">
        <f>C219</f>
        <v>17000</v>
      </c>
      <c r="D218" s="261">
        <f>D219</f>
        <v>0</v>
      </c>
      <c r="E218" s="261">
        <f t="shared" si="3"/>
        <v>0</v>
      </c>
    </row>
    <row r="219" spans="1:5" s="176" customFormat="1" ht="42">
      <c r="A219" s="174" t="s">
        <v>1027</v>
      </c>
      <c r="B219" s="225" t="s">
        <v>1010</v>
      </c>
      <c r="C219" s="261">
        <f>C220</f>
        <v>17000</v>
      </c>
      <c r="D219" s="262">
        <f>D220</f>
        <v>0</v>
      </c>
      <c r="E219" s="262">
        <f t="shared" si="3"/>
        <v>0</v>
      </c>
    </row>
    <row r="220" spans="1:5" s="176" customFormat="1" ht="39" customHeight="1">
      <c r="A220" s="166" t="s">
        <v>1028</v>
      </c>
      <c r="B220" s="272" t="s">
        <v>1011</v>
      </c>
      <c r="C220" s="262">
        <v>17000</v>
      </c>
      <c r="D220" s="262">
        <v>0</v>
      </c>
      <c r="E220" s="261">
        <f t="shared" si="3"/>
        <v>0</v>
      </c>
    </row>
    <row r="221" spans="1:5" s="176" customFormat="1" ht="36" customHeight="1">
      <c r="A221" s="164" t="s">
        <v>158</v>
      </c>
      <c r="B221" s="602" t="s">
        <v>159</v>
      </c>
      <c r="C221" s="261">
        <f>C222</f>
        <v>3010000</v>
      </c>
      <c r="D221" s="262">
        <f>D222</f>
        <v>0</v>
      </c>
      <c r="E221" s="262">
        <f t="shared" si="3"/>
        <v>0</v>
      </c>
    </row>
    <row r="222" spans="1:5" s="161" customFormat="1" ht="41.25" customHeight="1">
      <c r="A222" s="166" t="s">
        <v>1133</v>
      </c>
      <c r="B222" s="170" t="s">
        <v>1134</v>
      </c>
      <c r="C222" s="262">
        <f>C223</f>
        <v>3010000</v>
      </c>
      <c r="D222" s="262">
        <f>D223</f>
        <v>0</v>
      </c>
      <c r="E222" s="261">
        <f t="shared" si="3"/>
        <v>0</v>
      </c>
    </row>
    <row r="223" spans="1:5" s="161" customFormat="1" ht="39" customHeight="1" thickBot="1">
      <c r="A223" s="166" t="s">
        <v>1135</v>
      </c>
      <c r="B223" s="170" t="s">
        <v>1134</v>
      </c>
      <c r="C223" s="262">
        <v>3010000</v>
      </c>
      <c r="D223" s="262">
        <v>0</v>
      </c>
      <c r="E223" s="262">
        <f t="shared" si="3"/>
        <v>0</v>
      </c>
    </row>
    <row r="224" spans="1:5" s="161" customFormat="1" ht="2.25" customHeight="1" hidden="1" thickBot="1">
      <c r="A224" s="166" t="s">
        <v>618</v>
      </c>
      <c r="B224" s="170" t="s">
        <v>620</v>
      </c>
      <c r="C224" s="261">
        <f>C225</f>
        <v>0</v>
      </c>
      <c r="D224" s="261">
        <f>D225</f>
        <v>0</v>
      </c>
      <c r="E224" s="261">
        <f>E225</f>
        <v>0</v>
      </c>
    </row>
    <row r="225" spans="1:5" s="161" customFormat="1" ht="37.5" customHeight="1" hidden="1" thickBot="1">
      <c r="A225" s="166" t="s">
        <v>617</v>
      </c>
      <c r="B225" s="170" t="s">
        <v>619</v>
      </c>
      <c r="C225" s="262"/>
      <c r="D225" s="262"/>
      <c r="E225" s="262"/>
    </row>
    <row r="226" spans="1:5" s="161" customFormat="1" ht="30" customHeight="1" hidden="1" thickBot="1">
      <c r="A226" s="166" t="s">
        <v>161</v>
      </c>
      <c r="B226" s="170" t="s">
        <v>621</v>
      </c>
      <c r="C226" s="261">
        <f>C227</f>
        <v>0</v>
      </c>
      <c r="D226" s="261">
        <f>D227</f>
        <v>0</v>
      </c>
      <c r="E226" s="261">
        <f>E227</f>
        <v>0</v>
      </c>
    </row>
    <row r="227" spans="1:5" s="161" customFormat="1" ht="29.25" customHeight="1" hidden="1" thickBot="1">
      <c r="A227" s="166" t="s">
        <v>162</v>
      </c>
      <c r="B227" s="170" t="s">
        <v>622</v>
      </c>
      <c r="C227" s="262"/>
      <c r="D227" s="262"/>
      <c r="E227" s="262"/>
    </row>
    <row r="228" spans="1:5" s="161" customFormat="1" ht="25.5" customHeight="1" hidden="1" thickBot="1">
      <c r="A228" s="539" t="s">
        <v>1044</v>
      </c>
      <c r="B228" s="539" t="s">
        <v>150</v>
      </c>
      <c r="C228" s="261">
        <f aca="true" t="shared" si="4" ref="C228:E229">C229</f>
        <v>0</v>
      </c>
      <c r="D228" s="261">
        <f t="shared" si="4"/>
        <v>0</v>
      </c>
      <c r="E228" s="261">
        <f t="shared" si="4"/>
        <v>0</v>
      </c>
    </row>
    <row r="229" spans="1:5" s="161" customFormat="1" ht="39" customHeight="1" hidden="1" thickBot="1">
      <c r="A229" s="166" t="s">
        <v>1045</v>
      </c>
      <c r="B229" s="167" t="s">
        <v>1046</v>
      </c>
      <c r="C229" s="262">
        <f t="shared" si="4"/>
        <v>0</v>
      </c>
      <c r="D229" s="262">
        <f t="shared" si="4"/>
        <v>0</v>
      </c>
      <c r="E229" s="262">
        <f t="shared" si="4"/>
        <v>0</v>
      </c>
    </row>
    <row r="230" spans="1:5" s="161" customFormat="1" ht="47.25" customHeight="1" hidden="1" thickBot="1">
      <c r="A230" s="166" t="s">
        <v>1047</v>
      </c>
      <c r="B230" s="167" t="s">
        <v>1040</v>
      </c>
      <c r="C230" s="268"/>
      <c r="D230" s="268"/>
      <c r="E230" s="268"/>
    </row>
    <row r="231" spans="1:5" s="161" customFormat="1" ht="27" customHeight="1" thickBot="1">
      <c r="A231" s="186" t="s">
        <v>50</v>
      </c>
      <c r="B231" s="187" t="s">
        <v>86</v>
      </c>
      <c r="C231" s="269">
        <f>C17+C124</f>
        <v>63523956</v>
      </c>
      <c r="D231" s="269">
        <f>D17+D124</f>
        <v>6310914.52</v>
      </c>
      <c r="E231" s="269">
        <f>E17+E124</f>
        <v>22.23196450745378</v>
      </c>
    </row>
    <row r="232" spans="1:5" s="161" customFormat="1" ht="12.75" customHeight="1" hidden="1">
      <c r="A232" s="188"/>
      <c r="B232" s="188" t="s">
        <v>98</v>
      </c>
      <c r="C232" s="191"/>
      <c r="D232" s="191"/>
      <c r="E232" s="191"/>
    </row>
    <row r="233" spans="1:5" s="161" customFormat="1" ht="20.25" hidden="1">
      <c r="A233" s="188"/>
      <c r="B233" s="188" t="s">
        <v>99</v>
      </c>
      <c r="C233" s="191"/>
      <c r="D233" s="191"/>
      <c r="E233" s="191"/>
    </row>
    <row r="234" spans="1:5" s="161" customFormat="1" ht="20.25" hidden="1">
      <c r="A234" s="188"/>
      <c r="B234" s="188" t="s">
        <v>100</v>
      </c>
      <c r="C234" s="191"/>
      <c r="D234" s="191"/>
      <c r="E234" s="191"/>
    </row>
    <row r="235" spans="1:5" s="161" customFormat="1" ht="20.25" hidden="1">
      <c r="A235" s="188"/>
      <c r="B235" s="188" t="s">
        <v>101</v>
      </c>
      <c r="C235" s="191"/>
      <c r="D235" s="191"/>
      <c r="E235" s="191"/>
    </row>
    <row r="236" spans="1:5" s="161" customFormat="1" ht="20.25" hidden="1">
      <c r="A236" s="188"/>
      <c r="B236" s="188" t="s">
        <v>102</v>
      </c>
      <c r="C236" s="191"/>
      <c r="D236" s="191"/>
      <c r="E236" s="191"/>
    </row>
    <row r="237" spans="1:5" s="161" customFormat="1" ht="20.25" hidden="1">
      <c r="A237" s="188"/>
      <c r="B237" s="188" t="s">
        <v>103</v>
      </c>
      <c r="C237" s="191"/>
      <c r="D237" s="191"/>
      <c r="E237" s="191"/>
    </row>
    <row r="238" spans="1:5" s="161" customFormat="1" ht="20.25" hidden="1">
      <c r="A238" s="188"/>
      <c r="B238" s="188"/>
      <c r="C238" s="191"/>
      <c r="D238" s="191"/>
      <c r="E238" s="191"/>
    </row>
    <row r="239" spans="1:5" s="161" customFormat="1" ht="20.25" hidden="1">
      <c r="A239" s="188"/>
      <c r="B239" s="188" t="s">
        <v>269</v>
      </c>
      <c r="C239" s="192"/>
      <c r="D239" s="192"/>
      <c r="E239" s="192"/>
    </row>
    <row r="240" spans="1:5" s="161" customFormat="1" ht="20.25" hidden="1">
      <c r="A240" s="188"/>
      <c r="B240" s="189" t="s">
        <v>300</v>
      </c>
      <c r="C240" s="192"/>
      <c r="D240" s="192"/>
      <c r="E240" s="192"/>
    </row>
    <row r="241" spans="1:5" s="161" customFormat="1" ht="20.25" hidden="1">
      <c r="A241" s="188"/>
      <c r="B241" s="188"/>
      <c r="C241" s="191"/>
      <c r="D241" s="191"/>
      <c r="E241" s="191"/>
    </row>
    <row r="242" spans="1:5" s="161" customFormat="1" ht="20.25" hidden="1">
      <c r="A242" s="188"/>
      <c r="B242" s="188"/>
      <c r="C242" s="191"/>
      <c r="D242" s="191"/>
      <c r="E242" s="191"/>
    </row>
    <row r="243" spans="1:5" s="161" customFormat="1" ht="20.25" hidden="1">
      <c r="A243" s="188"/>
      <c r="B243" s="188"/>
      <c r="C243" s="192"/>
      <c r="D243" s="192"/>
      <c r="E243" s="192"/>
    </row>
    <row r="244" spans="1:5" s="161" customFormat="1" ht="20.25" hidden="1">
      <c r="A244" s="188"/>
      <c r="B244" s="188"/>
      <c r="C244" s="193"/>
      <c r="D244" s="193"/>
      <c r="E244" s="193"/>
    </row>
    <row r="245" spans="1:5" s="161" customFormat="1" ht="20.25" hidden="1">
      <c r="A245" s="188"/>
      <c r="B245" s="188"/>
      <c r="C245" s="193"/>
      <c r="D245" s="193"/>
      <c r="E245" s="193"/>
    </row>
    <row r="246" spans="1:5" s="161" customFormat="1" ht="20.25" hidden="1">
      <c r="A246" s="188"/>
      <c r="B246" s="188"/>
      <c r="C246" s="193"/>
      <c r="D246" s="193"/>
      <c r="E246" s="193"/>
    </row>
    <row r="247" spans="1:5" s="161" customFormat="1" ht="20.25" hidden="1">
      <c r="A247" s="188"/>
      <c r="B247" s="188"/>
      <c r="C247" s="193"/>
      <c r="D247" s="193"/>
      <c r="E247" s="193"/>
    </row>
    <row r="248" spans="1:5" s="161" customFormat="1" ht="20.25">
      <c r="A248" s="188"/>
      <c r="B248" s="188"/>
      <c r="C248" s="193"/>
      <c r="D248" s="193"/>
      <c r="E248" s="193"/>
    </row>
    <row r="249" spans="3:5" ht="18" hidden="1">
      <c r="C249" s="193">
        <v>203607600</v>
      </c>
      <c r="D249" s="193">
        <v>203607600</v>
      </c>
      <c r="E249" s="193">
        <v>203607600</v>
      </c>
    </row>
    <row r="250" spans="3:5" ht="18" hidden="1">
      <c r="C250" s="193">
        <f>C70+C90</f>
        <v>0</v>
      </c>
      <c r="D250" s="193">
        <f>D70+D90</f>
        <v>0</v>
      </c>
      <c r="E250" s="193" t="e">
        <f>E70+E90</f>
        <v>#DIV/0!</v>
      </c>
    </row>
    <row r="251" spans="3:5" ht="18" hidden="1">
      <c r="C251" s="193">
        <f>C231-C250</f>
        <v>63523956</v>
      </c>
      <c r="D251" s="193">
        <f>D231-D250</f>
        <v>6310914.52</v>
      </c>
      <c r="E251" s="193" t="e">
        <f>E231-E250</f>
        <v>#DIV/0!</v>
      </c>
    </row>
    <row r="252" ht="18" hidden="1"/>
    <row r="253" spans="3:5" ht="18" hidden="1">
      <c r="C253" s="193">
        <f>C249+C250</f>
        <v>203607600</v>
      </c>
      <c r="D253" s="193">
        <f>D249+D250</f>
        <v>203607600</v>
      </c>
      <c r="E253" s="193" t="e">
        <f>E249+E250</f>
        <v>#DIV/0!</v>
      </c>
    </row>
    <row r="254" spans="3:5" ht="18" hidden="1">
      <c r="C254" s="193">
        <f>C231-C26</f>
        <v>60681956</v>
      </c>
      <c r="D254" s="193">
        <f>D231-D26</f>
        <v>5673688.859999999</v>
      </c>
      <c r="E254" s="193">
        <f>E231-E26</f>
        <v>-0.1897687789642326</v>
      </c>
    </row>
    <row r="255" ht="18" hidden="1"/>
    <row r="256" ht="18" hidden="1">
      <c r="C256" s="193">
        <f>C17+C127</f>
        <v>31143286</v>
      </c>
    </row>
    <row r="257" ht="18" hidden="1"/>
    <row r="258" ht="18" hidden="1"/>
    <row r="259" ht="18" hidden="1"/>
    <row r="260" ht="18" hidden="1"/>
    <row r="261" ht="18" hidden="1"/>
    <row r="262" spans="2:5" ht="18" hidden="1">
      <c r="B262" s="397" t="s">
        <v>895</v>
      </c>
      <c r="C262" s="193">
        <v>308000</v>
      </c>
      <c r="D262" s="193">
        <v>308000</v>
      </c>
      <c r="E262" s="193">
        <v>308000</v>
      </c>
    </row>
    <row r="263" spans="2:5" ht="18" hidden="1">
      <c r="B263" s="11" t="s">
        <v>896</v>
      </c>
      <c r="C263" s="193">
        <v>338635000</v>
      </c>
      <c r="D263" s="193">
        <v>338635000</v>
      </c>
      <c r="E263" s="193">
        <v>338635000</v>
      </c>
    </row>
    <row r="264" spans="2:5" ht="18" hidden="1">
      <c r="B264" s="11" t="s">
        <v>897</v>
      </c>
      <c r="C264" s="193">
        <v>85935000</v>
      </c>
      <c r="D264" s="193">
        <v>85935000</v>
      </c>
      <c r="E264" s="193">
        <v>85935000</v>
      </c>
    </row>
    <row r="265" spans="2:5" ht="18" hidden="1">
      <c r="B265" s="11" t="s">
        <v>898</v>
      </c>
      <c r="C265" s="193">
        <v>36750000</v>
      </c>
      <c r="D265" s="193">
        <v>36750000</v>
      </c>
      <c r="E265" s="193">
        <v>36750000</v>
      </c>
    </row>
    <row r="266" spans="2:5" ht="18" hidden="1">
      <c r="B266" s="11" t="s">
        <v>899</v>
      </c>
      <c r="C266" s="193">
        <v>4027000</v>
      </c>
      <c r="D266" s="193">
        <v>4027000</v>
      </c>
      <c r="E266" s="193">
        <v>4027000</v>
      </c>
    </row>
    <row r="267" spans="2:5" ht="18" hidden="1">
      <c r="B267" s="11" t="s">
        <v>900</v>
      </c>
      <c r="C267" s="193">
        <v>307000</v>
      </c>
      <c r="D267" s="193">
        <v>307000</v>
      </c>
      <c r="E267" s="193">
        <v>307000</v>
      </c>
    </row>
    <row r="268" spans="2:5" ht="18" hidden="1">
      <c r="B268" s="11" t="s">
        <v>901</v>
      </c>
      <c r="C268" s="193">
        <v>361000</v>
      </c>
      <c r="D268" s="193">
        <v>361000</v>
      </c>
      <c r="E268" s="193">
        <v>361000</v>
      </c>
    </row>
    <row r="269" spans="2:5" ht="18" hidden="1">
      <c r="B269" s="11" t="s">
        <v>902</v>
      </c>
      <c r="C269" s="193">
        <v>420000</v>
      </c>
      <c r="D269" s="193">
        <v>420000</v>
      </c>
      <c r="E269" s="193">
        <v>420000</v>
      </c>
    </row>
    <row r="270" spans="2:5" ht="18" hidden="1">
      <c r="B270" s="11" t="s">
        <v>903</v>
      </c>
      <c r="C270" s="193">
        <v>62000</v>
      </c>
      <c r="D270" s="193">
        <v>62000</v>
      </c>
      <c r="E270" s="193">
        <v>62000</v>
      </c>
    </row>
    <row r="271" ht="18" hidden="1"/>
    <row r="272" spans="3:5" ht="18" hidden="1">
      <c r="C272" s="193">
        <f>SUM(C262:C271)</f>
        <v>466805000</v>
      </c>
      <c r="D272" s="193">
        <f>SUM(D262:D271)</f>
        <v>466805000</v>
      </c>
      <c r="E272" s="193">
        <f>SUM(E262:E271)</f>
        <v>466805000</v>
      </c>
    </row>
    <row r="273" ht="18" hidden="1"/>
  </sheetData>
  <sheetProtection/>
  <mergeCells count="9">
    <mergeCell ref="B7:C7"/>
    <mergeCell ref="B3:G3"/>
    <mergeCell ref="B9:E9"/>
    <mergeCell ref="A12:E12"/>
    <mergeCell ref="A13:E13"/>
    <mergeCell ref="A14:E14"/>
    <mergeCell ref="B5:E5"/>
    <mergeCell ref="B6:E6"/>
    <mergeCell ref="B8:E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9"/>
  <sheetViews>
    <sheetView view="pageBreakPreview" zoomScale="80" zoomScaleNormal="70" zoomScaleSheetLayoutView="80" workbookViewId="0" topLeftCell="A1">
      <selection activeCell="I6" sqref="I6"/>
    </sheetView>
  </sheetViews>
  <sheetFormatPr defaultColWidth="9.00390625" defaultRowHeight="12.75"/>
  <cols>
    <col min="1" max="1" width="73.125" style="256" customWidth="1"/>
    <col min="2" max="2" width="7.25390625" style="16" customWidth="1"/>
    <col min="3" max="4" width="5.50390625" style="7" customWidth="1"/>
    <col min="5" max="5" width="15.50390625" style="7" customWidth="1"/>
    <col min="6" max="6" width="5.125" style="7" customWidth="1"/>
    <col min="7" max="7" width="19.50390625" style="20" customWidth="1"/>
    <col min="8" max="8" width="16.75390625" style="20" customWidth="1"/>
    <col min="9" max="9" width="17.375" style="20" customWidth="1"/>
    <col min="10" max="10" width="14.875" style="0" bestFit="1" customWidth="1"/>
    <col min="11" max="11" width="12.625" style="0" bestFit="1" customWidth="1"/>
  </cols>
  <sheetData>
    <row r="1" spans="2:9" ht="16.5">
      <c r="B1" s="490" t="s">
        <v>1144</v>
      </c>
      <c r="C1" s="288"/>
      <c r="D1" s="288"/>
      <c r="E1" s="492"/>
      <c r="F1" s="13"/>
      <c r="G1" s="13"/>
      <c r="H1" s="13"/>
      <c r="I1" s="13"/>
    </row>
    <row r="2" spans="2:9" ht="19.5" customHeight="1">
      <c r="B2" s="490" t="s">
        <v>1153</v>
      </c>
      <c r="C2" s="288"/>
      <c r="D2" s="288"/>
      <c r="E2" s="492"/>
      <c r="F2" s="13"/>
      <c r="G2" s="13"/>
      <c r="H2" s="13"/>
      <c r="I2" s="13"/>
    </row>
    <row r="3" spans="2:9" ht="66" customHeight="1">
      <c r="B3" s="625" t="s">
        <v>1168</v>
      </c>
      <c r="C3" s="625"/>
      <c r="D3" s="625"/>
      <c r="E3" s="625"/>
      <c r="F3" s="625"/>
      <c r="G3" s="625"/>
      <c r="H3" s="13"/>
      <c r="I3" s="13"/>
    </row>
    <row r="4" spans="2:9" ht="24" customHeight="1">
      <c r="B4" s="490" t="s">
        <v>1169</v>
      </c>
      <c r="C4" s="288"/>
      <c r="D4" s="288"/>
      <c r="E4" s="492"/>
      <c r="F4" s="13"/>
      <c r="G4" s="13"/>
      <c r="H4" s="13"/>
      <c r="I4" s="13"/>
    </row>
    <row r="5" spans="2:9" ht="18" customHeight="1">
      <c r="B5" s="13"/>
      <c r="C5" s="13"/>
      <c r="D5" s="13"/>
      <c r="E5" s="13"/>
      <c r="F5" s="13"/>
      <c r="G5" s="13"/>
      <c r="H5" s="13"/>
      <c r="I5" s="13"/>
    </row>
    <row r="6" spans="2:9" ht="16.5">
      <c r="B6" s="13"/>
      <c r="C6" s="13"/>
      <c r="D6" s="13"/>
      <c r="E6" s="13"/>
      <c r="F6" s="13"/>
      <c r="G6" s="13"/>
      <c r="H6" s="13"/>
      <c r="I6" s="13"/>
    </row>
    <row r="7" spans="2:9" ht="16.5">
      <c r="B7" s="13"/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201"/>
      <c r="C9" s="8"/>
      <c r="D9" s="8"/>
      <c r="E9" s="8"/>
      <c r="F9"/>
      <c r="G9"/>
      <c r="H9"/>
      <c r="I9"/>
    </row>
    <row r="10" spans="1:9" ht="17.25">
      <c r="A10" s="632" t="s">
        <v>166</v>
      </c>
      <c r="B10" s="632"/>
      <c r="C10" s="632"/>
      <c r="D10" s="632"/>
      <c r="E10" s="632"/>
      <c r="F10" s="632"/>
      <c r="G10" s="632"/>
      <c r="H10" s="632"/>
      <c r="I10" s="632"/>
    </row>
    <row r="11" spans="1:9" ht="16.5">
      <c r="A11" s="633" t="s">
        <v>932</v>
      </c>
      <c r="B11" s="633"/>
      <c r="C11" s="633"/>
      <c r="D11" s="633"/>
      <c r="E11" s="633"/>
      <c r="F11" s="633"/>
      <c r="G11" s="633"/>
      <c r="H11" s="633"/>
      <c r="I11" s="633"/>
    </row>
    <row r="12" spans="1:9" ht="17.25">
      <c r="A12" s="634" t="s">
        <v>1150</v>
      </c>
      <c r="B12" s="634"/>
      <c r="C12" s="634"/>
      <c r="D12" s="634"/>
      <c r="E12" s="634"/>
      <c r="F12" s="634"/>
      <c r="G12" s="634"/>
      <c r="H12" s="634"/>
      <c r="I12" s="634"/>
    </row>
    <row r="13" spans="2:9" ht="15" customHeight="1" thickBot="1">
      <c r="B13" s="14"/>
      <c r="C13" s="6" t="s">
        <v>63</v>
      </c>
      <c r="D13" s="5"/>
      <c r="E13" s="5"/>
      <c r="F13" s="5"/>
      <c r="H13" s="19"/>
      <c r="I13" s="19" t="s">
        <v>998</v>
      </c>
    </row>
    <row r="14" spans="1:9" ht="72.75" customHeight="1" thickBot="1">
      <c r="A14" s="82" t="s">
        <v>64</v>
      </c>
      <c r="B14" s="83"/>
      <c r="C14" s="84" t="s">
        <v>65</v>
      </c>
      <c r="D14" s="84" t="s">
        <v>66</v>
      </c>
      <c r="E14" s="84" t="s">
        <v>67</v>
      </c>
      <c r="F14" s="84" t="s">
        <v>68</v>
      </c>
      <c r="G14" s="246" t="s">
        <v>1015</v>
      </c>
      <c r="H14" s="21" t="s">
        <v>1165</v>
      </c>
      <c r="I14" s="21" t="s">
        <v>1145</v>
      </c>
    </row>
    <row r="15" spans="1:9" ht="33" customHeight="1" thickBot="1">
      <c r="A15" s="85" t="s">
        <v>1031</v>
      </c>
      <c r="B15" s="433" t="s">
        <v>934</v>
      </c>
      <c r="C15" s="87"/>
      <c r="D15" s="87"/>
      <c r="E15" s="87"/>
      <c r="F15" s="87"/>
      <c r="G15" s="88"/>
      <c r="H15" s="88"/>
      <c r="I15" s="88"/>
    </row>
    <row r="16" spans="1:9" ht="16.5">
      <c r="A16" s="59" t="s">
        <v>196</v>
      </c>
      <c r="B16" s="93" t="s">
        <v>934</v>
      </c>
      <c r="C16" s="61" t="s">
        <v>29</v>
      </c>
      <c r="D16" s="61"/>
      <c r="E16" s="61"/>
      <c r="F16" s="61"/>
      <c r="G16" s="119">
        <f>G17+G22+G32</f>
        <v>5549924.13</v>
      </c>
      <c r="H16" s="119">
        <f>H17+H22+H32</f>
        <v>1258500.57</v>
      </c>
      <c r="I16" s="119">
        <f aca="true" t="shared" si="0" ref="I16:I79">H16*100/G16</f>
        <v>22.675995932938996</v>
      </c>
    </row>
    <row r="17" spans="1:9" ht="39" customHeight="1">
      <c r="A17" s="45" t="s">
        <v>75</v>
      </c>
      <c r="B17" s="94" t="s">
        <v>934</v>
      </c>
      <c r="C17" s="46" t="s">
        <v>29</v>
      </c>
      <c r="D17" s="47" t="s">
        <v>34</v>
      </c>
      <c r="E17" s="47"/>
      <c r="F17" s="47"/>
      <c r="G17" s="72">
        <f aca="true" t="shared" si="1" ref="G17:H20">G18</f>
        <v>1191792</v>
      </c>
      <c r="H17" s="72">
        <f t="shared" si="1"/>
        <v>286178.99</v>
      </c>
      <c r="I17" s="72">
        <f t="shared" si="0"/>
        <v>24.012494629935425</v>
      </c>
    </row>
    <row r="18" spans="1:9" s="1" customFormat="1" ht="60.75" customHeight="1">
      <c r="A18" s="45" t="s">
        <v>588</v>
      </c>
      <c r="B18" s="91" t="s">
        <v>934</v>
      </c>
      <c r="C18" s="46" t="s">
        <v>29</v>
      </c>
      <c r="D18" s="46" t="s">
        <v>34</v>
      </c>
      <c r="E18" s="309" t="s">
        <v>625</v>
      </c>
      <c r="F18" s="47"/>
      <c r="G18" s="72">
        <f t="shared" si="1"/>
        <v>1191792</v>
      </c>
      <c r="H18" s="72">
        <f t="shared" si="1"/>
        <v>286178.99</v>
      </c>
      <c r="I18" s="72">
        <f t="shared" si="0"/>
        <v>24.012494629935425</v>
      </c>
    </row>
    <row r="19" spans="1:9" s="298" customFormat="1" ht="19.5" customHeight="1">
      <c r="A19" s="45" t="s">
        <v>549</v>
      </c>
      <c r="B19" s="91" t="s">
        <v>934</v>
      </c>
      <c r="C19" s="46" t="s">
        <v>29</v>
      </c>
      <c r="D19" s="46" t="s">
        <v>34</v>
      </c>
      <c r="E19" s="47" t="s">
        <v>623</v>
      </c>
      <c r="F19" s="47"/>
      <c r="G19" s="72">
        <f t="shared" si="1"/>
        <v>1191792</v>
      </c>
      <c r="H19" s="72">
        <f t="shared" si="1"/>
        <v>286178.99</v>
      </c>
      <c r="I19" s="72">
        <f t="shared" si="0"/>
        <v>24.012494629935425</v>
      </c>
    </row>
    <row r="20" spans="1:9" s="127" customFormat="1" ht="16.5">
      <c r="A20" s="41" t="s">
        <v>248</v>
      </c>
      <c r="B20" s="92" t="s">
        <v>934</v>
      </c>
      <c r="C20" s="42" t="s">
        <v>29</v>
      </c>
      <c r="D20" s="42" t="s">
        <v>34</v>
      </c>
      <c r="E20" s="43" t="s">
        <v>624</v>
      </c>
      <c r="F20" s="43"/>
      <c r="G20" s="67">
        <f t="shared" si="1"/>
        <v>1191792</v>
      </c>
      <c r="H20" s="67">
        <f t="shared" si="1"/>
        <v>286178.99</v>
      </c>
      <c r="I20" s="67">
        <f t="shared" si="0"/>
        <v>24.012494629935425</v>
      </c>
    </row>
    <row r="21" spans="1:9" s="127" customFormat="1" ht="25.5" customHeight="1">
      <c r="A21" s="41" t="s">
        <v>482</v>
      </c>
      <c r="B21" s="92" t="s">
        <v>934</v>
      </c>
      <c r="C21" s="42" t="s">
        <v>29</v>
      </c>
      <c r="D21" s="42" t="s">
        <v>34</v>
      </c>
      <c r="E21" s="43" t="s">
        <v>624</v>
      </c>
      <c r="F21" s="43" t="s">
        <v>483</v>
      </c>
      <c r="G21" s="67">
        <v>1191792</v>
      </c>
      <c r="H21" s="67">
        <v>286178.99</v>
      </c>
      <c r="I21" s="67">
        <f t="shared" si="0"/>
        <v>24.012494629935425</v>
      </c>
    </row>
    <row r="22" spans="1:9" ht="50.25">
      <c r="A22" s="45" t="s">
        <v>312</v>
      </c>
      <c r="B22" s="125" t="s">
        <v>934</v>
      </c>
      <c r="C22" s="60" t="s">
        <v>29</v>
      </c>
      <c r="D22" s="100" t="s">
        <v>32</v>
      </c>
      <c r="E22" s="100"/>
      <c r="F22" s="100"/>
      <c r="G22" s="75">
        <f>G23</f>
        <v>4316132.13</v>
      </c>
      <c r="H22" s="75">
        <f>H23</f>
        <v>972321.5800000001</v>
      </c>
      <c r="I22" s="75">
        <f t="shared" si="0"/>
        <v>22.52761386153394</v>
      </c>
    </row>
    <row r="23" spans="1:9" ht="60.75" customHeight="1">
      <c r="A23" s="45" t="s">
        <v>588</v>
      </c>
      <c r="B23" s="91" t="s">
        <v>934</v>
      </c>
      <c r="C23" s="46" t="s">
        <v>29</v>
      </c>
      <c r="D23" s="46" t="s">
        <v>32</v>
      </c>
      <c r="E23" s="309" t="s">
        <v>625</v>
      </c>
      <c r="F23" s="43"/>
      <c r="G23" s="72">
        <f>G24</f>
        <v>4316132.13</v>
      </c>
      <c r="H23" s="72">
        <f>H24</f>
        <v>972321.5800000001</v>
      </c>
      <c r="I23" s="72">
        <f t="shared" si="0"/>
        <v>22.52761386153394</v>
      </c>
    </row>
    <row r="24" spans="1:9" s="1" customFormat="1" ht="20.25" customHeight="1">
      <c r="A24" s="45" t="s">
        <v>550</v>
      </c>
      <c r="B24" s="91" t="s">
        <v>934</v>
      </c>
      <c r="C24" s="46" t="s">
        <v>29</v>
      </c>
      <c r="D24" s="46" t="s">
        <v>32</v>
      </c>
      <c r="E24" s="71" t="s">
        <v>626</v>
      </c>
      <c r="F24" s="47"/>
      <c r="G24" s="148">
        <f>G25+G30</f>
        <v>4316132.13</v>
      </c>
      <c r="H24" s="148">
        <f>H25+H30</f>
        <v>972321.5800000001</v>
      </c>
      <c r="I24" s="148">
        <f t="shared" si="0"/>
        <v>22.52761386153394</v>
      </c>
    </row>
    <row r="25" spans="1:9" s="127" customFormat="1" ht="16.5">
      <c r="A25" s="41" t="s">
        <v>484</v>
      </c>
      <c r="B25" s="92" t="s">
        <v>934</v>
      </c>
      <c r="C25" s="42" t="s">
        <v>29</v>
      </c>
      <c r="D25" s="42" t="s">
        <v>32</v>
      </c>
      <c r="E25" s="52" t="s">
        <v>627</v>
      </c>
      <c r="F25" s="43"/>
      <c r="G25" s="67">
        <f>G26+G27+G28+G29</f>
        <v>4315132.13</v>
      </c>
      <c r="H25" s="67">
        <f>H26+H27+H28+H29</f>
        <v>972321.5800000001</v>
      </c>
      <c r="I25" s="67">
        <f t="shared" si="0"/>
        <v>22.532834469659683</v>
      </c>
    </row>
    <row r="26" spans="1:9" s="127" customFormat="1" ht="21.75" customHeight="1">
      <c r="A26" s="41" t="s">
        <v>482</v>
      </c>
      <c r="B26" s="92" t="s">
        <v>934</v>
      </c>
      <c r="C26" s="42" t="s">
        <v>29</v>
      </c>
      <c r="D26" s="42" t="s">
        <v>32</v>
      </c>
      <c r="E26" s="52" t="s">
        <v>627</v>
      </c>
      <c r="F26" s="43" t="s">
        <v>483</v>
      </c>
      <c r="G26" s="67">
        <v>1639208</v>
      </c>
      <c r="H26" s="67">
        <v>368321.1</v>
      </c>
      <c r="I26" s="67">
        <f t="shared" si="0"/>
        <v>22.469454761079742</v>
      </c>
    </row>
    <row r="27" spans="1:10" s="127" customFormat="1" ht="33">
      <c r="A27" s="228" t="s">
        <v>485</v>
      </c>
      <c r="B27" s="92" t="s">
        <v>934</v>
      </c>
      <c r="C27" s="42" t="s">
        <v>29</v>
      </c>
      <c r="D27" s="42" t="s">
        <v>32</v>
      </c>
      <c r="E27" s="52" t="s">
        <v>627</v>
      </c>
      <c r="F27" s="43" t="s">
        <v>486</v>
      </c>
      <c r="G27" s="500">
        <v>2265924.13</v>
      </c>
      <c r="H27" s="67">
        <v>592192.43</v>
      </c>
      <c r="I27" s="67">
        <f t="shared" si="0"/>
        <v>26.134698075703007</v>
      </c>
      <c r="J27" s="513"/>
    </row>
    <row r="28" spans="1:9" s="127" customFormat="1" ht="21.75" customHeight="1">
      <c r="A28" s="229" t="s">
        <v>574</v>
      </c>
      <c r="B28" s="92" t="s">
        <v>934</v>
      </c>
      <c r="C28" s="42" t="s">
        <v>29</v>
      </c>
      <c r="D28" s="42" t="s">
        <v>32</v>
      </c>
      <c r="E28" s="52" t="s">
        <v>627</v>
      </c>
      <c r="F28" s="43" t="s">
        <v>573</v>
      </c>
      <c r="G28" s="500">
        <v>50000</v>
      </c>
      <c r="H28" s="67">
        <v>11808.05</v>
      </c>
      <c r="I28" s="67">
        <f t="shared" si="0"/>
        <v>23.6161</v>
      </c>
    </row>
    <row r="29" spans="1:9" s="127" customFormat="1" ht="21" customHeight="1">
      <c r="A29" s="229" t="s">
        <v>487</v>
      </c>
      <c r="B29" s="92" t="s">
        <v>934</v>
      </c>
      <c r="C29" s="42" t="s">
        <v>29</v>
      </c>
      <c r="D29" s="42" t="s">
        <v>32</v>
      </c>
      <c r="E29" s="52" t="s">
        <v>627</v>
      </c>
      <c r="F29" s="43" t="s">
        <v>488</v>
      </c>
      <c r="G29" s="500">
        <v>360000</v>
      </c>
      <c r="H29" s="67">
        <v>0</v>
      </c>
      <c r="I29" s="67">
        <f t="shared" si="0"/>
        <v>0</v>
      </c>
    </row>
    <row r="30" spans="1:9" s="127" customFormat="1" ht="61.5" customHeight="1">
      <c r="A30" s="576" t="s">
        <v>598</v>
      </c>
      <c r="B30" s="92" t="s">
        <v>934</v>
      </c>
      <c r="C30" s="42" t="s">
        <v>29</v>
      </c>
      <c r="D30" s="42" t="s">
        <v>32</v>
      </c>
      <c r="E30" s="52" t="s">
        <v>1088</v>
      </c>
      <c r="F30" s="43"/>
      <c r="G30" s="67">
        <f>G31</f>
        <v>1000</v>
      </c>
      <c r="H30" s="67">
        <f>H31</f>
        <v>0</v>
      </c>
      <c r="I30" s="67">
        <f t="shared" si="0"/>
        <v>0</v>
      </c>
    </row>
    <row r="31" spans="1:9" s="127" customFormat="1" ht="33.75" customHeight="1">
      <c r="A31" s="228" t="s">
        <v>485</v>
      </c>
      <c r="B31" s="92" t="s">
        <v>934</v>
      </c>
      <c r="C31" s="42" t="s">
        <v>29</v>
      </c>
      <c r="D31" s="42" t="s">
        <v>32</v>
      </c>
      <c r="E31" s="52" t="s">
        <v>1088</v>
      </c>
      <c r="F31" s="43" t="s">
        <v>486</v>
      </c>
      <c r="G31" s="67">
        <v>1000</v>
      </c>
      <c r="H31" s="67">
        <v>0</v>
      </c>
      <c r="I31" s="67">
        <f t="shared" si="0"/>
        <v>0</v>
      </c>
    </row>
    <row r="32" spans="1:9" s="198" customFormat="1" ht="17.25">
      <c r="A32" s="197" t="s">
        <v>404</v>
      </c>
      <c r="B32" s="91" t="s">
        <v>934</v>
      </c>
      <c r="C32" s="306" t="s">
        <v>29</v>
      </c>
      <c r="D32" s="306" t="s">
        <v>37</v>
      </c>
      <c r="E32" s="306"/>
      <c r="F32" s="306"/>
      <c r="G32" s="148">
        <f aca="true" t="shared" si="2" ref="G32:H35">G33</f>
        <v>42000</v>
      </c>
      <c r="H32" s="148">
        <f t="shared" si="2"/>
        <v>0</v>
      </c>
      <c r="I32" s="148">
        <f t="shared" si="0"/>
        <v>0</v>
      </c>
    </row>
    <row r="33" spans="1:9" s="127" customFormat="1" ht="61.5" customHeight="1">
      <c r="A33" s="322" t="s">
        <v>1066</v>
      </c>
      <c r="B33" s="91" t="s">
        <v>934</v>
      </c>
      <c r="C33" s="306" t="s">
        <v>29</v>
      </c>
      <c r="D33" s="306" t="s">
        <v>37</v>
      </c>
      <c r="E33" s="460" t="s">
        <v>942</v>
      </c>
      <c r="F33" s="283"/>
      <c r="G33" s="148">
        <f t="shared" si="2"/>
        <v>42000</v>
      </c>
      <c r="H33" s="148">
        <f t="shared" si="2"/>
        <v>0</v>
      </c>
      <c r="I33" s="148">
        <f t="shared" si="0"/>
        <v>0</v>
      </c>
    </row>
    <row r="34" spans="1:9" s="127" customFormat="1" ht="18">
      <c r="A34" s="274" t="s">
        <v>721</v>
      </c>
      <c r="B34" s="92" t="s">
        <v>934</v>
      </c>
      <c r="C34" s="307" t="s">
        <v>29</v>
      </c>
      <c r="D34" s="307" t="s">
        <v>37</v>
      </c>
      <c r="E34" s="352" t="s">
        <v>943</v>
      </c>
      <c r="F34" s="304"/>
      <c r="G34" s="67">
        <f t="shared" si="2"/>
        <v>42000</v>
      </c>
      <c r="H34" s="67">
        <f t="shared" si="2"/>
        <v>0</v>
      </c>
      <c r="I34" s="67">
        <f t="shared" si="0"/>
        <v>0</v>
      </c>
    </row>
    <row r="35" spans="1:9" s="127" customFormat="1" ht="36" customHeight="1">
      <c r="A35" s="274" t="s">
        <v>405</v>
      </c>
      <c r="B35" s="92" t="s">
        <v>934</v>
      </c>
      <c r="C35" s="307" t="s">
        <v>29</v>
      </c>
      <c r="D35" s="307" t="s">
        <v>37</v>
      </c>
      <c r="E35" s="352" t="s">
        <v>944</v>
      </c>
      <c r="F35" s="304"/>
      <c r="G35" s="67">
        <f t="shared" si="2"/>
        <v>42000</v>
      </c>
      <c r="H35" s="67">
        <f t="shared" si="2"/>
        <v>0</v>
      </c>
      <c r="I35" s="67">
        <f t="shared" si="0"/>
        <v>0</v>
      </c>
    </row>
    <row r="36" spans="1:9" s="127" customFormat="1" ht="17.25" customHeight="1">
      <c r="A36" s="229" t="s">
        <v>490</v>
      </c>
      <c r="B36" s="92" t="s">
        <v>934</v>
      </c>
      <c r="C36" s="307" t="s">
        <v>29</v>
      </c>
      <c r="D36" s="307" t="s">
        <v>37</v>
      </c>
      <c r="E36" s="352" t="s">
        <v>944</v>
      </c>
      <c r="F36" s="304">
        <v>870</v>
      </c>
      <c r="G36" s="67">
        <v>42000</v>
      </c>
      <c r="H36" s="67">
        <v>0</v>
      </c>
      <c r="I36" s="67">
        <f t="shared" si="0"/>
        <v>0</v>
      </c>
    </row>
    <row r="37" spans="1:9" s="1" customFormat="1" ht="18" customHeight="1">
      <c r="A37" s="45" t="s">
        <v>317</v>
      </c>
      <c r="B37" s="91" t="s">
        <v>934</v>
      </c>
      <c r="C37" s="46" t="s">
        <v>34</v>
      </c>
      <c r="D37" s="46"/>
      <c r="E37" s="309"/>
      <c r="F37" s="47"/>
      <c r="G37" s="499">
        <f aca="true" t="shared" si="3" ref="G37:H40">G38</f>
        <v>315900</v>
      </c>
      <c r="H37" s="72">
        <f t="shared" si="3"/>
        <v>78975</v>
      </c>
      <c r="I37" s="72">
        <f t="shared" si="0"/>
        <v>25</v>
      </c>
    </row>
    <row r="38" spans="1:9" ht="17.25" customHeight="1">
      <c r="A38" s="45" t="s">
        <v>318</v>
      </c>
      <c r="B38" s="91" t="s">
        <v>934</v>
      </c>
      <c r="C38" s="47" t="s">
        <v>34</v>
      </c>
      <c r="D38" s="47" t="s">
        <v>38</v>
      </c>
      <c r="E38" s="71"/>
      <c r="F38" s="283"/>
      <c r="G38" s="499">
        <f t="shared" si="3"/>
        <v>315900</v>
      </c>
      <c r="H38" s="72">
        <f t="shared" si="3"/>
        <v>78975</v>
      </c>
      <c r="I38" s="72">
        <f t="shared" si="0"/>
        <v>25</v>
      </c>
    </row>
    <row r="39" spans="1:9" ht="50.25" customHeight="1">
      <c r="A39" s="228" t="s">
        <v>588</v>
      </c>
      <c r="B39" s="95" t="s">
        <v>934</v>
      </c>
      <c r="C39" s="43" t="s">
        <v>34</v>
      </c>
      <c r="D39" s="43" t="s">
        <v>38</v>
      </c>
      <c r="E39" s="497" t="s">
        <v>625</v>
      </c>
      <c r="F39" s="43"/>
      <c r="G39" s="500">
        <f t="shared" si="3"/>
        <v>315900</v>
      </c>
      <c r="H39" s="67">
        <f t="shared" si="3"/>
        <v>78975</v>
      </c>
      <c r="I39" s="67">
        <f t="shared" si="0"/>
        <v>25</v>
      </c>
    </row>
    <row r="40" spans="1:9" ht="18" customHeight="1">
      <c r="A40" s="104" t="s">
        <v>197</v>
      </c>
      <c r="B40" s="95" t="s">
        <v>934</v>
      </c>
      <c r="C40" s="43" t="s">
        <v>34</v>
      </c>
      <c r="D40" s="43" t="s">
        <v>38</v>
      </c>
      <c r="E40" s="497" t="s">
        <v>633</v>
      </c>
      <c r="F40" s="43"/>
      <c r="G40" s="500">
        <f t="shared" si="3"/>
        <v>315900</v>
      </c>
      <c r="H40" s="67">
        <f t="shared" si="3"/>
        <v>78975</v>
      </c>
      <c r="I40" s="67">
        <f t="shared" si="0"/>
        <v>25</v>
      </c>
    </row>
    <row r="41" spans="1:9" ht="34.5" customHeight="1">
      <c r="A41" s="228" t="s">
        <v>319</v>
      </c>
      <c r="B41" s="95" t="s">
        <v>934</v>
      </c>
      <c r="C41" s="43" t="s">
        <v>34</v>
      </c>
      <c r="D41" s="43" t="s">
        <v>38</v>
      </c>
      <c r="E41" s="497" t="s">
        <v>871</v>
      </c>
      <c r="F41" s="43"/>
      <c r="G41" s="500">
        <f>G42+G43</f>
        <v>315900</v>
      </c>
      <c r="H41" s="67">
        <f>H42+H43</f>
        <v>78975</v>
      </c>
      <c r="I41" s="67">
        <f t="shared" si="0"/>
        <v>25</v>
      </c>
    </row>
    <row r="42" spans="1:9" ht="22.5" customHeight="1">
      <c r="A42" s="477" t="s">
        <v>482</v>
      </c>
      <c r="B42" s="96" t="s">
        <v>934</v>
      </c>
      <c r="C42" s="52" t="s">
        <v>34</v>
      </c>
      <c r="D42" s="52" t="s">
        <v>38</v>
      </c>
      <c r="E42" s="52" t="s">
        <v>871</v>
      </c>
      <c r="F42" s="52" t="s">
        <v>483</v>
      </c>
      <c r="G42" s="500">
        <v>315900</v>
      </c>
      <c r="H42" s="67">
        <v>78975</v>
      </c>
      <c r="I42" s="67">
        <f t="shared" si="0"/>
        <v>25</v>
      </c>
    </row>
    <row r="43" spans="1:9" ht="0" customHeight="1" hidden="1">
      <c r="A43" s="248" t="s">
        <v>485</v>
      </c>
      <c r="B43" s="96" t="s">
        <v>934</v>
      </c>
      <c r="C43" s="52" t="s">
        <v>34</v>
      </c>
      <c r="D43" s="52" t="s">
        <v>38</v>
      </c>
      <c r="E43" s="52" t="s">
        <v>871</v>
      </c>
      <c r="F43" s="52" t="s">
        <v>486</v>
      </c>
      <c r="G43" s="500">
        <v>0</v>
      </c>
      <c r="H43" s="67"/>
      <c r="I43" s="67" t="e">
        <f t="shared" si="0"/>
        <v>#DIV/0!</v>
      </c>
    </row>
    <row r="44" spans="1:9" ht="18" customHeight="1">
      <c r="A44" s="45" t="s">
        <v>104</v>
      </c>
      <c r="B44" s="94" t="s">
        <v>934</v>
      </c>
      <c r="C44" s="47" t="s">
        <v>38</v>
      </c>
      <c r="D44" s="47"/>
      <c r="E44" s="71"/>
      <c r="F44" s="47"/>
      <c r="G44" s="148">
        <f>G45+G51+G60</f>
        <v>288500</v>
      </c>
      <c r="H44" s="148">
        <f>H45+H51+H60</f>
        <v>2872</v>
      </c>
      <c r="I44" s="148">
        <f t="shared" si="0"/>
        <v>0.9954939341421144</v>
      </c>
    </row>
    <row r="45" spans="1:9" ht="16.5">
      <c r="A45" s="59" t="s">
        <v>105</v>
      </c>
      <c r="B45" s="94" t="s">
        <v>934</v>
      </c>
      <c r="C45" s="60" t="s">
        <v>38</v>
      </c>
      <c r="D45" s="60" t="s">
        <v>34</v>
      </c>
      <c r="E45" s="74"/>
      <c r="F45" s="61"/>
      <c r="G45" s="75">
        <f aca="true" t="shared" si="4" ref="G45:H49">G46</f>
        <v>11500</v>
      </c>
      <c r="H45" s="75">
        <f t="shared" si="4"/>
        <v>0</v>
      </c>
      <c r="I45" s="75">
        <f t="shared" si="0"/>
        <v>0</v>
      </c>
    </row>
    <row r="46" spans="1:9" s="127" customFormat="1" ht="45.75" customHeight="1">
      <c r="A46" s="107" t="s">
        <v>1067</v>
      </c>
      <c r="B46" s="94" t="s">
        <v>934</v>
      </c>
      <c r="C46" s="60" t="s">
        <v>38</v>
      </c>
      <c r="D46" s="60" t="s">
        <v>34</v>
      </c>
      <c r="E46" s="460" t="s">
        <v>945</v>
      </c>
      <c r="F46" s="283"/>
      <c r="G46" s="148">
        <f t="shared" si="4"/>
        <v>11500</v>
      </c>
      <c r="H46" s="148">
        <f t="shared" si="4"/>
        <v>0</v>
      </c>
      <c r="I46" s="148">
        <f t="shared" si="0"/>
        <v>0</v>
      </c>
    </row>
    <row r="47" spans="1:9" s="298" customFormat="1" ht="33">
      <c r="A47" s="325" t="s">
        <v>496</v>
      </c>
      <c r="B47" s="94" t="s">
        <v>934</v>
      </c>
      <c r="C47" s="60" t="s">
        <v>38</v>
      </c>
      <c r="D47" s="60" t="s">
        <v>34</v>
      </c>
      <c r="E47" s="71" t="s">
        <v>946</v>
      </c>
      <c r="F47" s="308"/>
      <c r="G47" s="148">
        <f t="shared" si="4"/>
        <v>11500</v>
      </c>
      <c r="H47" s="148">
        <f t="shared" si="4"/>
        <v>0</v>
      </c>
      <c r="I47" s="148">
        <f t="shared" si="0"/>
        <v>0</v>
      </c>
    </row>
    <row r="48" spans="1:9" s="127" customFormat="1" ht="16.5">
      <c r="A48" s="326" t="s">
        <v>837</v>
      </c>
      <c r="B48" s="95" t="s">
        <v>934</v>
      </c>
      <c r="C48" s="111" t="s">
        <v>38</v>
      </c>
      <c r="D48" s="111" t="s">
        <v>34</v>
      </c>
      <c r="E48" s="52" t="s">
        <v>947</v>
      </c>
      <c r="F48" s="283"/>
      <c r="G48" s="237">
        <f t="shared" si="4"/>
        <v>11500</v>
      </c>
      <c r="H48" s="237">
        <f t="shared" si="4"/>
        <v>0</v>
      </c>
      <c r="I48" s="237">
        <f t="shared" si="0"/>
        <v>0</v>
      </c>
    </row>
    <row r="49" spans="1:9" s="127" customFormat="1" ht="21.75" customHeight="1">
      <c r="A49" s="326" t="s">
        <v>935</v>
      </c>
      <c r="B49" s="95" t="s">
        <v>934</v>
      </c>
      <c r="C49" s="111" t="s">
        <v>38</v>
      </c>
      <c r="D49" s="111" t="s">
        <v>34</v>
      </c>
      <c r="E49" s="52" t="s">
        <v>948</v>
      </c>
      <c r="F49" s="283"/>
      <c r="G49" s="237">
        <f t="shared" si="4"/>
        <v>11500</v>
      </c>
      <c r="H49" s="237">
        <f t="shared" si="4"/>
        <v>0</v>
      </c>
      <c r="I49" s="237">
        <f t="shared" si="0"/>
        <v>0</v>
      </c>
    </row>
    <row r="50" spans="1:9" s="127" customFormat="1" ht="33">
      <c r="A50" s="104" t="s">
        <v>485</v>
      </c>
      <c r="B50" s="95" t="s">
        <v>934</v>
      </c>
      <c r="C50" s="42" t="s">
        <v>38</v>
      </c>
      <c r="D50" s="42" t="s">
        <v>34</v>
      </c>
      <c r="E50" s="52" t="s">
        <v>948</v>
      </c>
      <c r="F50" s="283">
        <v>120</v>
      </c>
      <c r="G50" s="237">
        <v>11500</v>
      </c>
      <c r="H50" s="237">
        <v>0</v>
      </c>
      <c r="I50" s="237">
        <f t="shared" si="0"/>
        <v>0</v>
      </c>
    </row>
    <row r="51" spans="1:9" ht="39" customHeight="1">
      <c r="A51" s="107" t="s">
        <v>1119</v>
      </c>
      <c r="B51" s="94" t="s">
        <v>934</v>
      </c>
      <c r="C51" s="46" t="s">
        <v>38</v>
      </c>
      <c r="D51" s="46" t="s">
        <v>36</v>
      </c>
      <c r="E51" s="258"/>
      <c r="F51" s="63"/>
      <c r="G51" s="236">
        <f aca="true" t="shared" si="5" ref="G51:H54">G52</f>
        <v>114373</v>
      </c>
      <c r="H51" s="236">
        <f t="shared" si="5"/>
        <v>2872</v>
      </c>
      <c r="I51" s="236">
        <f t="shared" si="0"/>
        <v>2.5110821609995364</v>
      </c>
    </row>
    <row r="52" spans="1:9" s="127" customFormat="1" ht="51.75" customHeight="1">
      <c r="A52" s="107" t="s">
        <v>1066</v>
      </c>
      <c r="B52" s="94" t="s">
        <v>934</v>
      </c>
      <c r="C52" s="46" t="s">
        <v>38</v>
      </c>
      <c r="D52" s="46" t="s">
        <v>36</v>
      </c>
      <c r="E52" s="460" t="s">
        <v>942</v>
      </c>
      <c r="F52" s="283"/>
      <c r="G52" s="148">
        <f>G53</f>
        <v>114373</v>
      </c>
      <c r="H52" s="148">
        <f t="shared" si="5"/>
        <v>2872</v>
      </c>
      <c r="I52" s="148">
        <f t="shared" si="0"/>
        <v>2.5110821609995364</v>
      </c>
    </row>
    <row r="53" spans="1:9" s="127" customFormat="1" ht="18.75" customHeight="1">
      <c r="A53" s="104" t="s">
        <v>721</v>
      </c>
      <c r="B53" s="95" t="s">
        <v>934</v>
      </c>
      <c r="C53" s="42" t="s">
        <v>38</v>
      </c>
      <c r="D53" s="42" t="s">
        <v>36</v>
      </c>
      <c r="E53" s="52" t="s">
        <v>943</v>
      </c>
      <c r="F53" s="283"/>
      <c r="G53" s="237">
        <f>G54+G56+G58</f>
        <v>114373</v>
      </c>
      <c r="H53" s="237">
        <f>H54+H56+H58</f>
        <v>2872</v>
      </c>
      <c r="I53" s="237">
        <f t="shared" si="0"/>
        <v>2.5110821609995364</v>
      </c>
    </row>
    <row r="54" spans="1:9" s="127" customFormat="1" ht="36.75" customHeight="1">
      <c r="A54" s="104" t="s">
        <v>936</v>
      </c>
      <c r="B54" s="95" t="s">
        <v>934</v>
      </c>
      <c r="C54" s="42" t="s">
        <v>38</v>
      </c>
      <c r="D54" s="42" t="s">
        <v>36</v>
      </c>
      <c r="E54" s="52" t="s">
        <v>949</v>
      </c>
      <c r="F54" s="283"/>
      <c r="G54" s="237">
        <f t="shared" si="5"/>
        <v>98211</v>
      </c>
      <c r="H54" s="237">
        <f t="shared" si="5"/>
        <v>2872</v>
      </c>
      <c r="I54" s="237">
        <f t="shared" si="0"/>
        <v>2.924316013481178</v>
      </c>
    </row>
    <row r="55" spans="1:9" s="127" customFormat="1" ht="37.5" customHeight="1">
      <c r="A55" s="104" t="s">
        <v>485</v>
      </c>
      <c r="B55" s="95" t="s">
        <v>934</v>
      </c>
      <c r="C55" s="42" t="s">
        <v>38</v>
      </c>
      <c r="D55" s="42" t="s">
        <v>36</v>
      </c>
      <c r="E55" s="52" t="s">
        <v>949</v>
      </c>
      <c r="F55" s="283">
        <v>240</v>
      </c>
      <c r="G55" s="237">
        <v>98211</v>
      </c>
      <c r="H55" s="237">
        <v>2872</v>
      </c>
      <c r="I55" s="237">
        <f t="shared" si="0"/>
        <v>2.924316013481178</v>
      </c>
    </row>
    <row r="56" spans="1:9" s="127" customFormat="1" ht="36" customHeight="1">
      <c r="A56" s="596" t="s">
        <v>1091</v>
      </c>
      <c r="B56" s="558" t="s">
        <v>934</v>
      </c>
      <c r="C56" s="151" t="s">
        <v>38</v>
      </c>
      <c r="D56" s="151" t="s">
        <v>36</v>
      </c>
      <c r="E56" s="501" t="s">
        <v>1090</v>
      </c>
      <c r="F56" s="516"/>
      <c r="G56" s="502">
        <f>G57</f>
        <v>16000</v>
      </c>
      <c r="H56" s="237">
        <f>H57</f>
        <v>0</v>
      </c>
      <c r="I56" s="237">
        <f t="shared" si="0"/>
        <v>0</v>
      </c>
    </row>
    <row r="57" spans="1:9" s="127" customFormat="1" ht="36.75" customHeight="1">
      <c r="A57" s="104" t="s">
        <v>485</v>
      </c>
      <c r="B57" s="558" t="s">
        <v>934</v>
      </c>
      <c r="C57" s="151" t="s">
        <v>38</v>
      </c>
      <c r="D57" s="151" t="s">
        <v>36</v>
      </c>
      <c r="E57" s="501" t="s">
        <v>1090</v>
      </c>
      <c r="F57" s="516">
        <v>240</v>
      </c>
      <c r="G57" s="502">
        <v>16000</v>
      </c>
      <c r="H57" s="237">
        <v>0</v>
      </c>
      <c r="I57" s="237">
        <f t="shared" si="0"/>
        <v>0</v>
      </c>
    </row>
    <row r="58" spans="1:9" s="127" customFormat="1" ht="35.25" customHeight="1">
      <c r="A58" s="596" t="s">
        <v>1091</v>
      </c>
      <c r="B58" s="558" t="s">
        <v>934</v>
      </c>
      <c r="C58" s="151" t="s">
        <v>38</v>
      </c>
      <c r="D58" s="151" t="s">
        <v>36</v>
      </c>
      <c r="E58" s="501" t="s">
        <v>1103</v>
      </c>
      <c r="F58" s="516"/>
      <c r="G58" s="502">
        <f>G59</f>
        <v>162</v>
      </c>
      <c r="H58" s="237">
        <f>H59</f>
        <v>0</v>
      </c>
      <c r="I58" s="237">
        <f t="shared" si="0"/>
        <v>0</v>
      </c>
    </row>
    <row r="59" spans="1:9" s="127" customFormat="1" ht="36" customHeight="1">
      <c r="A59" s="104" t="s">
        <v>485</v>
      </c>
      <c r="B59" s="558" t="s">
        <v>934</v>
      </c>
      <c r="C59" s="151" t="s">
        <v>38</v>
      </c>
      <c r="D59" s="151" t="s">
        <v>36</v>
      </c>
      <c r="E59" s="501" t="s">
        <v>1103</v>
      </c>
      <c r="F59" s="516">
        <v>240</v>
      </c>
      <c r="G59" s="502">
        <v>162</v>
      </c>
      <c r="H59" s="237">
        <v>0</v>
      </c>
      <c r="I59" s="237">
        <f t="shared" si="0"/>
        <v>0</v>
      </c>
    </row>
    <row r="60" spans="1:9" s="127" customFormat="1" ht="42" customHeight="1">
      <c r="A60" s="107" t="s">
        <v>1119</v>
      </c>
      <c r="B60" s="597" t="s">
        <v>934</v>
      </c>
      <c r="C60" s="121" t="s">
        <v>38</v>
      </c>
      <c r="D60" s="121" t="s">
        <v>36</v>
      </c>
      <c r="E60" s="120"/>
      <c r="F60" s="567"/>
      <c r="G60" s="122">
        <f>G61</f>
        <v>162627</v>
      </c>
      <c r="H60" s="237">
        <f>H61</f>
        <v>0</v>
      </c>
      <c r="I60" s="237">
        <f t="shared" si="0"/>
        <v>0</v>
      </c>
    </row>
    <row r="61" spans="1:9" s="127" customFormat="1" ht="54" customHeight="1">
      <c r="A61" s="107" t="s">
        <v>1066</v>
      </c>
      <c r="B61" s="559" t="s">
        <v>934</v>
      </c>
      <c r="C61" s="151" t="s">
        <v>38</v>
      </c>
      <c r="D61" s="151" t="s">
        <v>36</v>
      </c>
      <c r="E61" s="501" t="s">
        <v>943</v>
      </c>
      <c r="F61" s="516"/>
      <c r="G61" s="502">
        <f>G62+G64</f>
        <v>162627</v>
      </c>
      <c r="H61" s="237">
        <f>H62+H64</f>
        <v>0</v>
      </c>
      <c r="I61" s="237">
        <f t="shared" si="0"/>
        <v>0</v>
      </c>
    </row>
    <row r="62" spans="1:9" s="127" customFormat="1" ht="21.75" customHeight="1">
      <c r="A62" s="104" t="s">
        <v>1042</v>
      </c>
      <c r="B62" s="559" t="s">
        <v>934</v>
      </c>
      <c r="C62" s="151" t="s">
        <v>38</v>
      </c>
      <c r="D62" s="151" t="s">
        <v>36</v>
      </c>
      <c r="E62" s="501" t="s">
        <v>1089</v>
      </c>
      <c r="F62" s="516"/>
      <c r="G62" s="502">
        <f>G63</f>
        <v>161000</v>
      </c>
      <c r="H62" s="237">
        <f>H63</f>
        <v>0</v>
      </c>
      <c r="I62" s="237">
        <f t="shared" si="0"/>
        <v>0</v>
      </c>
    </row>
    <row r="63" spans="1:9" s="127" customFormat="1" ht="24" customHeight="1">
      <c r="A63" s="104" t="s">
        <v>485</v>
      </c>
      <c r="B63" s="559" t="s">
        <v>934</v>
      </c>
      <c r="C63" s="151" t="s">
        <v>38</v>
      </c>
      <c r="D63" s="151" t="s">
        <v>36</v>
      </c>
      <c r="E63" s="501" t="s">
        <v>1089</v>
      </c>
      <c r="F63" s="516">
        <v>240</v>
      </c>
      <c r="G63" s="502">
        <v>161000</v>
      </c>
      <c r="H63" s="237">
        <v>0</v>
      </c>
      <c r="I63" s="237">
        <f t="shared" si="0"/>
        <v>0</v>
      </c>
    </row>
    <row r="64" spans="1:9" s="127" customFormat="1" ht="36" customHeight="1">
      <c r="A64" s="104" t="s">
        <v>1042</v>
      </c>
      <c r="B64" s="559" t="s">
        <v>934</v>
      </c>
      <c r="C64" s="151" t="s">
        <v>38</v>
      </c>
      <c r="D64" s="151" t="s">
        <v>36</v>
      </c>
      <c r="E64" s="501" t="s">
        <v>1102</v>
      </c>
      <c r="F64" s="516"/>
      <c r="G64" s="502">
        <f>G65</f>
        <v>1627</v>
      </c>
      <c r="H64" s="237">
        <f>H65</f>
        <v>0</v>
      </c>
      <c r="I64" s="237">
        <f t="shared" si="0"/>
        <v>0</v>
      </c>
    </row>
    <row r="65" spans="1:9" s="127" customFormat="1" ht="33" customHeight="1">
      <c r="A65" s="104" t="s">
        <v>485</v>
      </c>
      <c r="B65" s="559" t="s">
        <v>934</v>
      </c>
      <c r="C65" s="151" t="s">
        <v>38</v>
      </c>
      <c r="D65" s="151" t="s">
        <v>36</v>
      </c>
      <c r="E65" s="501" t="s">
        <v>1102</v>
      </c>
      <c r="F65" s="516">
        <v>240</v>
      </c>
      <c r="G65" s="502">
        <v>1627</v>
      </c>
      <c r="H65" s="237">
        <v>0</v>
      </c>
      <c r="I65" s="237">
        <f t="shared" si="0"/>
        <v>0</v>
      </c>
    </row>
    <row r="66" spans="1:9" ht="18" customHeight="1">
      <c r="A66" s="45" t="s">
        <v>198</v>
      </c>
      <c r="B66" s="91" t="s">
        <v>934</v>
      </c>
      <c r="C66" s="47" t="s">
        <v>32</v>
      </c>
      <c r="D66" s="47"/>
      <c r="E66" s="71"/>
      <c r="F66" s="47"/>
      <c r="G66" s="148">
        <f>G84+G67</f>
        <v>17575295.88</v>
      </c>
      <c r="H66" s="237">
        <f>H84+H67</f>
        <v>1494685.06</v>
      </c>
      <c r="I66" s="148">
        <f t="shared" si="0"/>
        <v>8.504465985695827</v>
      </c>
    </row>
    <row r="67" spans="1:9" ht="16.5">
      <c r="A67" s="45" t="s">
        <v>308</v>
      </c>
      <c r="B67" s="91" t="s">
        <v>934</v>
      </c>
      <c r="C67" s="47" t="s">
        <v>32</v>
      </c>
      <c r="D67" s="47" t="s">
        <v>30</v>
      </c>
      <c r="E67" s="71"/>
      <c r="F67" s="47"/>
      <c r="G67" s="119">
        <f>G68</f>
        <v>15343366.879999999</v>
      </c>
      <c r="H67" s="118">
        <f>H68</f>
        <v>1141173.29</v>
      </c>
      <c r="I67" s="119">
        <f t="shared" si="0"/>
        <v>7.437567640303991</v>
      </c>
    </row>
    <row r="68" spans="1:9" ht="18.75" customHeight="1">
      <c r="A68" s="45" t="s">
        <v>1068</v>
      </c>
      <c r="B68" s="91" t="s">
        <v>934</v>
      </c>
      <c r="C68" s="47" t="s">
        <v>32</v>
      </c>
      <c r="D68" s="47" t="s">
        <v>30</v>
      </c>
      <c r="E68" s="71" t="s">
        <v>950</v>
      </c>
      <c r="F68" s="47"/>
      <c r="G68" s="119">
        <f>G69+G72+G79</f>
        <v>15343366.879999999</v>
      </c>
      <c r="H68" s="118">
        <f>H69+H72+H79</f>
        <v>1141173.29</v>
      </c>
      <c r="I68" s="119">
        <f t="shared" si="0"/>
        <v>7.437567640303991</v>
      </c>
    </row>
    <row r="69" spans="1:9" ht="33" customHeight="1">
      <c r="A69" s="41" t="s">
        <v>776</v>
      </c>
      <c r="B69" s="92" t="s">
        <v>934</v>
      </c>
      <c r="C69" s="43" t="s">
        <v>32</v>
      </c>
      <c r="D69" s="43" t="s">
        <v>30</v>
      </c>
      <c r="E69" s="52" t="s">
        <v>951</v>
      </c>
      <c r="F69" s="43"/>
      <c r="G69" s="118">
        <f>G70</f>
        <v>3729062.88</v>
      </c>
      <c r="H69" s="118">
        <f>H70</f>
        <v>1141173.29</v>
      </c>
      <c r="I69" s="119">
        <f t="shared" si="0"/>
        <v>30.602146617597395</v>
      </c>
    </row>
    <row r="70" spans="1:9" ht="33">
      <c r="A70" s="41" t="s">
        <v>540</v>
      </c>
      <c r="B70" s="92" t="s">
        <v>934</v>
      </c>
      <c r="C70" s="43" t="s">
        <v>32</v>
      </c>
      <c r="D70" s="43" t="s">
        <v>30</v>
      </c>
      <c r="E70" s="52" t="s">
        <v>952</v>
      </c>
      <c r="F70" s="43"/>
      <c r="G70" s="118">
        <f>G71</f>
        <v>3729062.88</v>
      </c>
      <c r="H70" s="118">
        <f>H71</f>
        <v>1141173.29</v>
      </c>
      <c r="I70" s="119">
        <f t="shared" si="0"/>
        <v>30.602146617597395</v>
      </c>
    </row>
    <row r="71" spans="1:9" ht="33">
      <c r="A71" s="41" t="s">
        <v>485</v>
      </c>
      <c r="B71" s="92" t="s">
        <v>934</v>
      </c>
      <c r="C71" s="43" t="s">
        <v>32</v>
      </c>
      <c r="D71" s="43" t="s">
        <v>30</v>
      </c>
      <c r="E71" s="52" t="s">
        <v>952</v>
      </c>
      <c r="F71" s="43">
        <v>240</v>
      </c>
      <c r="G71" s="118">
        <v>3729062.88</v>
      </c>
      <c r="H71" s="118">
        <v>1141173.29</v>
      </c>
      <c r="I71" s="119">
        <f t="shared" si="0"/>
        <v>30.602146617597395</v>
      </c>
    </row>
    <row r="72" spans="1:9" ht="23.25" customHeight="1">
      <c r="A72" s="107" t="s">
        <v>1048</v>
      </c>
      <c r="B72" s="91" t="s">
        <v>934</v>
      </c>
      <c r="C72" s="47" t="s">
        <v>32</v>
      </c>
      <c r="D72" s="47" t="s">
        <v>30</v>
      </c>
      <c r="E72" s="120" t="s">
        <v>1051</v>
      </c>
      <c r="F72" s="120"/>
      <c r="G72" s="547">
        <f>G73+G75+G77</f>
        <v>8584000</v>
      </c>
      <c r="H72" s="118">
        <f>H73+H75+H77</f>
        <v>0</v>
      </c>
      <c r="I72" s="119">
        <f t="shared" si="0"/>
        <v>0</v>
      </c>
    </row>
    <row r="73" spans="1:9" ht="39" customHeight="1">
      <c r="A73" s="104" t="s">
        <v>1049</v>
      </c>
      <c r="B73" s="92" t="s">
        <v>934</v>
      </c>
      <c r="C73" s="43" t="s">
        <v>32</v>
      </c>
      <c r="D73" s="43" t="s">
        <v>30</v>
      </c>
      <c r="E73" s="501" t="s">
        <v>1050</v>
      </c>
      <c r="F73" s="590"/>
      <c r="G73" s="540">
        <f>G74</f>
        <v>4711000</v>
      </c>
      <c r="H73" s="118">
        <f>H74</f>
        <v>0</v>
      </c>
      <c r="I73" s="119">
        <f t="shared" si="0"/>
        <v>0</v>
      </c>
    </row>
    <row r="74" spans="1:9" ht="36.75" customHeight="1">
      <c r="A74" s="41" t="s">
        <v>485</v>
      </c>
      <c r="B74" s="92" t="s">
        <v>934</v>
      </c>
      <c r="C74" s="43" t="s">
        <v>32</v>
      </c>
      <c r="D74" s="43" t="s">
        <v>30</v>
      </c>
      <c r="E74" s="501" t="s">
        <v>1050</v>
      </c>
      <c r="F74" s="501" t="s">
        <v>486</v>
      </c>
      <c r="G74" s="540">
        <v>4711000</v>
      </c>
      <c r="H74" s="118">
        <v>0</v>
      </c>
      <c r="I74" s="119">
        <f t="shared" si="0"/>
        <v>0</v>
      </c>
    </row>
    <row r="75" spans="1:9" ht="42.75" customHeight="1">
      <c r="A75" s="104" t="s">
        <v>1049</v>
      </c>
      <c r="B75" s="92" t="s">
        <v>934</v>
      </c>
      <c r="C75" s="43" t="s">
        <v>32</v>
      </c>
      <c r="D75" s="43" t="s">
        <v>30</v>
      </c>
      <c r="E75" s="501" t="s">
        <v>1050</v>
      </c>
      <c r="F75" s="501"/>
      <c r="G75" s="540">
        <f>G76</f>
        <v>3788000</v>
      </c>
      <c r="H75" s="118">
        <f>H76</f>
        <v>0</v>
      </c>
      <c r="I75" s="119">
        <f t="shared" si="0"/>
        <v>0</v>
      </c>
    </row>
    <row r="76" spans="1:9" ht="36.75" customHeight="1">
      <c r="A76" s="41" t="s">
        <v>485</v>
      </c>
      <c r="B76" s="92" t="s">
        <v>934</v>
      </c>
      <c r="C76" s="43" t="s">
        <v>32</v>
      </c>
      <c r="D76" s="43" t="s">
        <v>30</v>
      </c>
      <c r="E76" s="501" t="s">
        <v>1050</v>
      </c>
      <c r="F76" s="501" t="s">
        <v>486</v>
      </c>
      <c r="G76" s="540">
        <v>3788000</v>
      </c>
      <c r="H76" s="118">
        <v>0</v>
      </c>
      <c r="I76" s="119">
        <f t="shared" si="0"/>
        <v>0</v>
      </c>
    </row>
    <row r="77" spans="1:9" ht="39.75" customHeight="1">
      <c r="A77" s="104" t="s">
        <v>1049</v>
      </c>
      <c r="B77" s="92" t="s">
        <v>934</v>
      </c>
      <c r="C77" s="43" t="s">
        <v>32</v>
      </c>
      <c r="D77" s="43" t="s">
        <v>30</v>
      </c>
      <c r="E77" s="501" t="s">
        <v>1050</v>
      </c>
      <c r="F77" s="590"/>
      <c r="G77" s="540">
        <f>G78</f>
        <v>85000</v>
      </c>
      <c r="H77" s="118">
        <f>H78</f>
        <v>0</v>
      </c>
      <c r="I77" s="119">
        <f t="shared" si="0"/>
        <v>0</v>
      </c>
    </row>
    <row r="78" spans="1:9" ht="36.75" customHeight="1">
      <c r="A78" s="41" t="s">
        <v>485</v>
      </c>
      <c r="B78" s="92" t="s">
        <v>934</v>
      </c>
      <c r="C78" s="43" t="s">
        <v>32</v>
      </c>
      <c r="D78" s="43" t="s">
        <v>30</v>
      </c>
      <c r="E78" s="501" t="s">
        <v>1050</v>
      </c>
      <c r="F78" s="501" t="s">
        <v>486</v>
      </c>
      <c r="G78" s="540">
        <v>85000</v>
      </c>
      <c r="H78" s="118">
        <v>0</v>
      </c>
      <c r="I78" s="119">
        <f t="shared" si="0"/>
        <v>0</v>
      </c>
    </row>
    <row r="79" spans="1:9" ht="24.75" customHeight="1">
      <c r="A79" s="45" t="s">
        <v>1068</v>
      </c>
      <c r="B79" s="92" t="s">
        <v>934</v>
      </c>
      <c r="C79" s="43" t="s">
        <v>32</v>
      </c>
      <c r="D79" s="43" t="s">
        <v>30</v>
      </c>
      <c r="E79" s="52" t="s">
        <v>950</v>
      </c>
      <c r="F79" s="501"/>
      <c r="G79" s="540">
        <f>G80+G82</f>
        <v>3030304</v>
      </c>
      <c r="H79" s="118">
        <f>H80+H82</f>
        <v>0</v>
      </c>
      <c r="I79" s="119">
        <f t="shared" si="0"/>
        <v>0</v>
      </c>
    </row>
    <row r="80" spans="1:9" ht="87" customHeight="1">
      <c r="A80" s="577" t="s">
        <v>1093</v>
      </c>
      <c r="B80" s="92" t="s">
        <v>934</v>
      </c>
      <c r="C80" s="43" t="s">
        <v>32</v>
      </c>
      <c r="D80" s="43" t="s">
        <v>30</v>
      </c>
      <c r="E80" s="501" t="s">
        <v>1092</v>
      </c>
      <c r="F80" s="501"/>
      <c r="G80" s="540">
        <f>G81</f>
        <v>3000000</v>
      </c>
      <c r="H80" s="118">
        <f>H81</f>
        <v>0</v>
      </c>
      <c r="I80" s="119">
        <f aca="true" t="shared" si="6" ref="I80:I143">H80*100/G80</f>
        <v>0</v>
      </c>
    </row>
    <row r="81" spans="1:9" ht="36.75" customHeight="1">
      <c r="A81" s="41" t="s">
        <v>485</v>
      </c>
      <c r="B81" s="92" t="s">
        <v>934</v>
      </c>
      <c r="C81" s="43" t="s">
        <v>32</v>
      </c>
      <c r="D81" s="43" t="s">
        <v>30</v>
      </c>
      <c r="E81" s="501" t="s">
        <v>1092</v>
      </c>
      <c r="F81" s="501" t="s">
        <v>486</v>
      </c>
      <c r="G81" s="540">
        <v>3000000</v>
      </c>
      <c r="H81" s="118">
        <v>0</v>
      </c>
      <c r="I81" s="119">
        <f t="shared" si="6"/>
        <v>0</v>
      </c>
    </row>
    <row r="82" spans="1:9" ht="87" customHeight="1">
      <c r="A82" s="577" t="s">
        <v>1093</v>
      </c>
      <c r="B82" s="92" t="s">
        <v>934</v>
      </c>
      <c r="C82" s="43" t="s">
        <v>32</v>
      </c>
      <c r="D82" s="43" t="s">
        <v>30</v>
      </c>
      <c r="E82" s="501" t="s">
        <v>1104</v>
      </c>
      <c r="F82" s="501"/>
      <c r="G82" s="540">
        <f>G83</f>
        <v>30304</v>
      </c>
      <c r="H82" s="118">
        <f>H83</f>
        <v>0</v>
      </c>
      <c r="I82" s="119">
        <f t="shared" si="6"/>
        <v>0</v>
      </c>
    </row>
    <row r="83" spans="1:9" ht="36.75" customHeight="1">
      <c r="A83" s="41" t="s">
        <v>485</v>
      </c>
      <c r="B83" s="92" t="s">
        <v>934</v>
      </c>
      <c r="C83" s="43" t="s">
        <v>32</v>
      </c>
      <c r="D83" s="43" t="s">
        <v>30</v>
      </c>
      <c r="E83" s="501" t="s">
        <v>1104</v>
      </c>
      <c r="F83" s="501" t="s">
        <v>486</v>
      </c>
      <c r="G83" s="540">
        <v>30304</v>
      </c>
      <c r="H83" s="118">
        <v>0</v>
      </c>
      <c r="I83" s="119">
        <f t="shared" si="6"/>
        <v>0</v>
      </c>
    </row>
    <row r="84" spans="1:9" ht="21" customHeight="1">
      <c r="A84" s="45" t="s">
        <v>40</v>
      </c>
      <c r="B84" s="94" t="s">
        <v>934</v>
      </c>
      <c r="C84" s="47" t="s">
        <v>32</v>
      </c>
      <c r="D84" s="47" t="s">
        <v>89</v>
      </c>
      <c r="E84" s="71"/>
      <c r="F84" s="47"/>
      <c r="G84" s="119">
        <f>G85+G95</f>
        <v>2231929</v>
      </c>
      <c r="H84" s="119">
        <f>H85+H95</f>
        <v>353511.77</v>
      </c>
      <c r="I84" s="119">
        <f t="shared" si="6"/>
        <v>15.83884478404107</v>
      </c>
    </row>
    <row r="85" spans="1:9" s="127" customFormat="1" ht="35.25" customHeight="1">
      <c r="A85" s="107" t="s">
        <v>1069</v>
      </c>
      <c r="B85" s="94" t="s">
        <v>934</v>
      </c>
      <c r="C85" s="47" t="s">
        <v>32</v>
      </c>
      <c r="D85" s="47" t="s">
        <v>89</v>
      </c>
      <c r="E85" s="460" t="s">
        <v>953</v>
      </c>
      <c r="F85" s="283"/>
      <c r="G85" s="148">
        <f>G86</f>
        <v>13500</v>
      </c>
      <c r="H85" s="148">
        <f>H86</f>
        <v>0</v>
      </c>
      <c r="I85" s="148">
        <f t="shared" si="6"/>
        <v>0</v>
      </c>
    </row>
    <row r="86" spans="1:9" s="127" customFormat="1" ht="19.5" customHeight="1">
      <c r="A86" s="104" t="s">
        <v>691</v>
      </c>
      <c r="B86" s="95" t="s">
        <v>934</v>
      </c>
      <c r="C86" s="43" t="s">
        <v>32</v>
      </c>
      <c r="D86" s="43" t="s">
        <v>89</v>
      </c>
      <c r="E86" s="352" t="s">
        <v>954</v>
      </c>
      <c r="F86" s="283"/>
      <c r="G86" s="237">
        <f>G87+G92</f>
        <v>13500</v>
      </c>
      <c r="H86" s="237">
        <f>H87+H92</f>
        <v>0</v>
      </c>
      <c r="I86" s="237">
        <f t="shared" si="6"/>
        <v>0</v>
      </c>
    </row>
    <row r="87" spans="1:9" s="127" customFormat="1" ht="29.25" customHeight="1">
      <c r="A87" s="66" t="s">
        <v>647</v>
      </c>
      <c r="B87" s="95" t="s">
        <v>934</v>
      </c>
      <c r="C87" s="43" t="s">
        <v>32</v>
      </c>
      <c r="D87" s="43" t="s">
        <v>89</v>
      </c>
      <c r="E87" s="352" t="s">
        <v>955</v>
      </c>
      <c r="F87" s="283"/>
      <c r="G87" s="237">
        <f>G88</f>
        <v>13500</v>
      </c>
      <c r="H87" s="237">
        <f>H88</f>
        <v>0</v>
      </c>
      <c r="I87" s="237">
        <f t="shared" si="6"/>
        <v>0</v>
      </c>
    </row>
    <row r="88" spans="1:9" s="127" customFormat="1" ht="39" customHeight="1">
      <c r="A88" s="104" t="s">
        <v>485</v>
      </c>
      <c r="B88" s="95" t="s">
        <v>934</v>
      </c>
      <c r="C88" s="43" t="s">
        <v>32</v>
      </c>
      <c r="D88" s="43" t="s">
        <v>89</v>
      </c>
      <c r="E88" s="352" t="s">
        <v>955</v>
      </c>
      <c r="F88" s="283">
        <v>240</v>
      </c>
      <c r="G88" s="237">
        <v>13500</v>
      </c>
      <c r="H88" s="237">
        <v>0</v>
      </c>
      <c r="I88" s="237">
        <f t="shared" si="6"/>
        <v>0</v>
      </c>
    </row>
    <row r="89" spans="1:9" s="127" customFormat="1" ht="3.75" customHeight="1" hidden="1">
      <c r="A89" s="438" t="s">
        <v>1070</v>
      </c>
      <c r="B89" s="439" t="s">
        <v>934</v>
      </c>
      <c r="C89" s="440" t="s">
        <v>32</v>
      </c>
      <c r="D89" s="440" t="s">
        <v>89</v>
      </c>
      <c r="E89" s="443" t="s">
        <v>956</v>
      </c>
      <c r="F89" s="446"/>
      <c r="G89" s="445">
        <f>G90</f>
        <v>0</v>
      </c>
      <c r="H89" s="237"/>
      <c r="I89" s="237" t="e">
        <f t="shared" si="6"/>
        <v>#DIV/0!</v>
      </c>
    </row>
    <row r="90" spans="1:9" s="127" customFormat="1" ht="14.25" customHeight="1" hidden="1">
      <c r="A90" s="438" t="s">
        <v>1071</v>
      </c>
      <c r="B90" s="439" t="s">
        <v>934</v>
      </c>
      <c r="C90" s="440" t="s">
        <v>32</v>
      </c>
      <c r="D90" s="440" t="s">
        <v>89</v>
      </c>
      <c r="E90" s="443" t="s">
        <v>1002</v>
      </c>
      <c r="F90" s="446"/>
      <c r="G90" s="445">
        <f>G91</f>
        <v>0</v>
      </c>
      <c r="H90" s="237"/>
      <c r="I90" s="237" t="e">
        <f t="shared" si="6"/>
        <v>#DIV/0!</v>
      </c>
    </row>
    <row r="91" spans="1:9" s="127" customFormat="1" ht="24" customHeight="1" hidden="1">
      <c r="A91" s="587" t="s">
        <v>973</v>
      </c>
      <c r="B91" s="448" t="s">
        <v>934</v>
      </c>
      <c r="C91" s="449" t="s">
        <v>32</v>
      </c>
      <c r="D91" s="449" t="s">
        <v>89</v>
      </c>
      <c r="E91" s="588" t="s">
        <v>972</v>
      </c>
      <c r="F91" s="444"/>
      <c r="G91" s="450">
        <f>G92</f>
        <v>0</v>
      </c>
      <c r="H91" s="237"/>
      <c r="I91" s="237" t="e">
        <f t="shared" si="6"/>
        <v>#DIV/0!</v>
      </c>
    </row>
    <row r="92" spans="1:9" s="127" customFormat="1" ht="14.25" customHeight="1" hidden="1">
      <c r="A92" s="587" t="s">
        <v>974</v>
      </c>
      <c r="B92" s="448" t="s">
        <v>934</v>
      </c>
      <c r="C92" s="449" t="s">
        <v>32</v>
      </c>
      <c r="D92" s="449" t="s">
        <v>89</v>
      </c>
      <c r="E92" s="588" t="s">
        <v>975</v>
      </c>
      <c r="F92" s="444"/>
      <c r="G92" s="450">
        <f>G93</f>
        <v>0</v>
      </c>
      <c r="H92" s="237">
        <f>H93</f>
        <v>0</v>
      </c>
      <c r="I92" s="237" t="e">
        <f t="shared" si="6"/>
        <v>#DIV/0!</v>
      </c>
    </row>
    <row r="93" spans="1:9" s="127" customFormat="1" ht="18" customHeight="1" hidden="1">
      <c r="A93" s="587" t="s">
        <v>485</v>
      </c>
      <c r="B93" s="448" t="s">
        <v>934</v>
      </c>
      <c r="C93" s="449" t="s">
        <v>32</v>
      </c>
      <c r="D93" s="449" t="s">
        <v>89</v>
      </c>
      <c r="E93" s="588" t="s">
        <v>975</v>
      </c>
      <c r="F93" s="444">
        <v>240</v>
      </c>
      <c r="G93" s="450">
        <v>0</v>
      </c>
      <c r="H93" s="237"/>
      <c r="I93" s="237" t="e">
        <f t="shared" si="6"/>
        <v>#DIV/0!</v>
      </c>
    </row>
    <row r="94" spans="1:9" s="127" customFormat="1" ht="22.5" customHeight="1">
      <c r="A94" s="107" t="s">
        <v>40</v>
      </c>
      <c r="B94" s="94" t="s">
        <v>934</v>
      </c>
      <c r="C94" s="47" t="s">
        <v>32</v>
      </c>
      <c r="D94" s="47" t="s">
        <v>89</v>
      </c>
      <c r="E94" s="303"/>
      <c r="F94" s="308"/>
      <c r="G94" s="148">
        <f aca="true" t="shared" si="7" ref="G94:H96">G95</f>
        <v>2218429</v>
      </c>
      <c r="H94" s="148">
        <f t="shared" si="7"/>
        <v>353511.77</v>
      </c>
      <c r="I94" s="148">
        <f t="shared" si="6"/>
        <v>15.935230291345812</v>
      </c>
    </row>
    <row r="95" spans="1:9" s="127" customFormat="1" ht="54.75" customHeight="1">
      <c r="A95" s="107" t="s">
        <v>1013</v>
      </c>
      <c r="B95" s="94" t="s">
        <v>934</v>
      </c>
      <c r="C95" s="47" t="s">
        <v>32</v>
      </c>
      <c r="D95" s="47" t="s">
        <v>89</v>
      </c>
      <c r="E95" s="71" t="s">
        <v>625</v>
      </c>
      <c r="F95" s="308"/>
      <c r="G95" s="148">
        <f t="shared" si="7"/>
        <v>2218429</v>
      </c>
      <c r="H95" s="237">
        <f t="shared" si="7"/>
        <v>353511.77</v>
      </c>
      <c r="I95" s="237">
        <f t="shared" si="6"/>
        <v>15.935230291345812</v>
      </c>
    </row>
    <row r="96" spans="1:9" s="127" customFormat="1" ht="19.5" customHeight="1">
      <c r="A96" s="104" t="s">
        <v>197</v>
      </c>
      <c r="B96" s="95" t="s">
        <v>934</v>
      </c>
      <c r="C96" s="43" t="s">
        <v>32</v>
      </c>
      <c r="D96" s="43" t="s">
        <v>89</v>
      </c>
      <c r="E96" s="52" t="s">
        <v>633</v>
      </c>
      <c r="F96" s="283"/>
      <c r="G96" s="237">
        <f t="shared" si="7"/>
        <v>2218429</v>
      </c>
      <c r="H96" s="237">
        <f t="shared" si="7"/>
        <v>353511.77</v>
      </c>
      <c r="I96" s="237">
        <f t="shared" si="6"/>
        <v>15.935230291345812</v>
      </c>
    </row>
    <row r="97" spans="1:9" s="127" customFormat="1" ht="30" customHeight="1">
      <c r="A97" s="403" t="s">
        <v>1005</v>
      </c>
      <c r="B97" s="95" t="s">
        <v>934</v>
      </c>
      <c r="C97" s="43" t="s">
        <v>32</v>
      </c>
      <c r="D97" s="43" t="s">
        <v>89</v>
      </c>
      <c r="E97" s="52" t="s">
        <v>937</v>
      </c>
      <c r="F97" s="283"/>
      <c r="G97" s="237">
        <f>G98+G99+G100</f>
        <v>2218429</v>
      </c>
      <c r="H97" s="237">
        <f>H98+H99+H100</f>
        <v>353511.77</v>
      </c>
      <c r="I97" s="237">
        <f t="shared" si="6"/>
        <v>15.935230291345812</v>
      </c>
    </row>
    <row r="98" spans="1:9" s="127" customFormat="1" ht="22.5" customHeight="1">
      <c r="A98" s="104" t="s">
        <v>482</v>
      </c>
      <c r="B98" s="95" t="s">
        <v>934</v>
      </c>
      <c r="C98" s="43" t="s">
        <v>32</v>
      </c>
      <c r="D98" s="43" t="s">
        <v>89</v>
      </c>
      <c r="E98" s="52" t="s">
        <v>937</v>
      </c>
      <c r="F98" s="283">
        <v>120</v>
      </c>
      <c r="G98" s="502">
        <v>2032429</v>
      </c>
      <c r="H98" s="237">
        <v>336314.01</v>
      </c>
      <c r="I98" s="237">
        <f t="shared" si="6"/>
        <v>16.547392799453267</v>
      </c>
    </row>
    <row r="99" spans="1:9" s="127" customFormat="1" ht="33" customHeight="1">
      <c r="A99" s="66" t="s">
        <v>485</v>
      </c>
      <c r="B99" s="95" t="s">
        <v>934</v>
      </c>
      <c r="C99" s="43" t="s">
        <v>32</v>
      </c>
      <c r="D99" s="43" t="s">
        <v>89</v>
      </c>
      <c r="E99" s="52" t="s">
        <v>937</v>
      </c>
      <c r="F99" s="283">
        <v>240</v>
      </c>
      <c r="G99" s="502">
        <v>185000</v>
      </c>
      <c r="H99" s="237">
        <v>17197.76</v>
      </c>
      <c r="I99" s="237">
        <f t="shared" si="6"/>
        <v>9.296086486486486</v>
      </c>
    </row>
    <row r="100" spans="1:9" s="127" customFormat="1" ht="20.25" customHeight="1">
      <c r="A100" s="66" t="s">
        <v>487</v>
      </c>
      <c r="B100" s="95" t="s">
        <v>934</v>
      </c>
      <c r="C100" s="43" t="s">
        <v>32</v>
      </c>
      <c r="D100" s="43" t="s">
        <v>89</v>
      </c>
      <c r="E100" s="52" t="s">
        <v>937</v>
      </c>
      <c r="F100" s="283">
        <v>850</v>
      </c>
      <c r="G100" s="502">
        <v>1000</v>
      </c>
      <c r="H100" s="237">
        <v>0</v>
      </c>
      <c r="I100" s="237">
        <f t="shared" si="6"/>
        <v>0</v>
      </c>
    </row>
    <row r="101" spans="1:9" s="1" customFormat="1" ht="21" customHeight="1">
      <c r="A101" s="68" t="s">
        <v>200</v>
      </c>
      <c r="B101" s="124" t="s">
        <v>934</v>
      </c>
      <c r="C101" s="71" t="s">
        <v>33</v>
      </c>
      <c r="D101" s="71"/>
      <c r="E101" s="71"/>
      <c r="F101" s="71"/>
      <c r="G101" s="148">
        <f>G102+G113+G108</f>
        <v>13147015.65</v>
      </c>
      <c r="H101" s="148">
        <f>H102+H113+H108</f>
        <v>1113221.3299999998</v>
      </c>
      <c r="I101" s="148">
        <f t="shared" si="6"/>
        <v>8.467483112792976</v>
      </c>
    </row>
    <row r="102" spans="1:9" s="1" customFormat="1" ht="24.75" customHeight="1">
      <c r="A102" s="107" t="s">
        <v>201</v>
      </c>
      <c r="B102" s="514" t="s">
        <v>934</v>
      </c>
      <c r="C102" s="120" t="s">
        <v>33</v>
      </c>
      <c r="D102" s="120" t="s">
        <v>29</v>
      </c>
      <c r="E102" s="569"/>
      <c r="F102" s="71"/>
      <c r="G102" s="122">
        <f aca="true" t="shared" si="8" ref="G102:H105">G103</f>
        <v>12483</v>
      </c>
      <c r="H102" s="148">
        <f t="shared" si="8"/>
        <v>12483</v>
      </c>
      <c r="I102" s="148">
        <f t="shared" si="6"/>
        <v>100</v>
      </c>
    </row>
    <row r="103" spans="1:9" s="1" customFormat="1" ht="31.5" customHeight="1">
      <c r="A103" s="322" t="s">
        <v>1109</v>
      </c>
      <c r="B103" s="514" t="s">
        <v>934</v>
      </c>
      <c r="C103" s="120" t="s">
        <v>33</v>
      </c>
      <c r="D103" s="120" t="s">
        <v>29</v>
      </c>
      <c r="E103" s="569" t="s">
        <v>1122</v>
      </c>
      <c r="F103" s="71"/>
      <c r="G103" s="122">
        <f t="shared" si="8"/>
        <v>12483</v>
      </c>
      <c r="H103" s="148">
        <f t="shared" si="8"/>
        <v>12483</v>
      </c>
      <c r="I103" s="148">
        <f t="shared" si="6"/>
        <v>100</v>
      </c>
    </row>
    <row r="104" spans="1:9" s="1" customFormat="1" ht="24.75" customHeight="1">
      <c r="A104" s="509" t="s">
        <v>1108</v>
      </c>
      <c r="B104" s="514" t="s">
        <v>934</v>
      </c>
      <c r="C104" s="120" t="s">
        <v>33</v>
      </c>
      <c r="D104" s="71" t="s">
        <v>29</v>
      </c>
      <c r="E104" s="569" t="s">
        <v>1124</v>
      </c>
      <c r="F104" s="71"/>
      <c r="G104" s="122">
        <f t="shared" si="8"/>
        <v>12483</v>
      </c>
      <c r="H104" s="148">
        <f t="shared" si="8"/>
        <v>12483</v>
      </c>
      <c r="I104" s="148">
        <f t="shared" si="6"/>
        <v>100</v>
      </c>
    </row>
    <row r="105" spans="1:9" s="1" customFormat="1" ht="30" customHeight="1">
      <c r="A105" s="509" t="s">
        <v>1107</v>
      </c>
      <c r="B105" s="558" t="s">
        <v>934</v>
      </c>
      <c r="C105" s="501" t="s">
        <v>33</v>
      </c>
      <c r="D105" s="52" t="s">
        <v>29</v>
      </c>
      <c r="E105" s="600" t="s">
        <v>1125</v>
      </c>
      <c r="F105" s="501"/>
      <c r="G105" s="502">
        <f t="shared" si="8"/>
        <v>12483</v>
      </c>
      <c r="H105" s="237">
        <f t="shared" si="8"/>
        <v>12483</v>
      </c>
      <c r="I105" s="148">
        <f t="shared" si="6"/>
        <v>100</v>
      </c>
    </row>
    <row r="106" spans="1:9" s="1" customFormat="1" ht="35.25" customHeight="1">
      <c r="A106" s="104" t="s">
        <v>1118</v>
      </c>
      <c r="B106" s="558" t="s">
        <v>934</v>
      </c>
      <c r="C106" s="501" t="s">
        <v>33</v>
      </c>
      <c r="D106" s="52" t="s">
        <v>29</v>
      </c>
      <c r="E106" s="600" t="s">
        <v>1125</v>
      </c>
      <c r="F106" s="501" t="s">
        <v>1132</v>
      </c>
      <c r="G106" s="502">
        <v>12483</v>
      </c>
      <c r="H106" s="237">
        <v>12483</v>
      </c>
      <c r="I106" s="148">
        <f t="shared" si="6"/>
        <v>100</v>
      </c>
    </row>
    <row r="107" spans="1:9" s="1" customFormat="1" ht="24.75" customHeight="1">
      <c r="A107" s="107" t="s">
        <v>202</v>
      </c>
      <c r="B107" s="558" t="s">
        <v>934</v>
      </c>
      <c r="C107" s="501" t="s">
        <v>33</v>
      </c>
      <c r="D107" s="52" t="s">
        <v>34</v>
      </c>
      <c r="E107" s="600"/>
      <c r="F107" s="501"/>
      <c r="G107" s="502">
        <f aca="true" t="shared" si="9" ref="G107:H111">G108</f>
        <v>2122400</v>
      </c>
      <c r="H107" s="237">
        <f t="shared" si="9"/>
        <v>0</v>
      </c>
      <c r="I107" s="148">
        <f t="shared" si="6"/>
        <v>0</v>
      </c>
    </row>
    <row r="108" spans="1:9" s="1" customFormat="1" ht="35.25" customHeight="1">
      <c r="A108" s="322" t="s">
        <v>1109</v>
      </c>
      <c r="B108" s="558" t="s">
        <v>934</v>
      </c>
      <c r="C108" s="501" t="s">
        <v>33</v>
      </c>
      <c r="D108" s="52" t="s">
        <v>34</v>
      </c>
      <c r="E108" s="600" t="s">
        <v>1122</v>
      </c>
      <c r="F108" s="501"/>
      <c r="G108" s="502">
        <f t="shared" si="9"/>
        <v>2122400</v>
      </c>
      <c r="H108" s="237">
        <f t="shared" si="9"/>
        <v>0</v>
      </c>
      <c r="I108" s="148">
        <f t="shared" si="6"/>
        <v>0</v>
      </c>
    </row>
    <row r="109" spans="1:9" s="1" customFormat="1" ht="36" customHeight="1">
      <c r="A109" s="605" t="s">
        <v>1140</v>
      </c>
      <c r="B109" s="558" t="s">
        <v>934</v>
      </c>
      <c r="C109" s="501" t="s">
        <v>33</v>
      </c>
      <c r="D109" s="52" t="s">
        <v>34</v>
      </c>
      <c r="E109" s="600" t="s">
        <v>1142</v>
      </c>
      <c r="F109" s="501"/>
      <c r="G109" s="502">
        <f t="shared" si="9"/>
        <v>2122400</v>
      </c>
      <c r="H109" s="237">
        <f t="shared" si="9"/>
        <v>0</v>
      </c>
      <c r="I109" s="148">
        <f t="shared" si="6"/>
        <v>0</v>
      </c>
    </row>
    <row r="110" spans="1:9" s="1" customFormat="1" ht="90.75" customHeight="1">
      <c r="A110" s="606" t="s">
        <v>1121</v>
      </c>
      <c r="B110" s="558" t="s">
        <v>934</v>
      </c>
      <c r="C110" s="501" t="s">
        <v>33</v>
      </c>
      <c r="D110" s="52" t="s">
        <v>34</v>
      </c>
      <c r="E110" s="600" t="s">
        <v>1126</v>
      </c>
      <c r="F110" s="501"/>
      <c r="G110" s="502">
        <f t="shared" si="9"/>
        <v>2122400</v>
      </c>
      <c r="H110" s="237">
        <f t="shared" si="9"/>
        <v>0</v>
      </c>
      <c r="I110" s="148">
        <f t="shared" si="6"/>
        <v>0</v>
      </c>
    </row>
    <row r="111" spans="1:9" s="1" customFormat="1" ht="36" customHeight="1">
      <c r="A111" s="607" t="s">
        <v>1141</v>
      </c>
      <c r="B111" s="558" t="s">
        <v>934</v>
      </c>
      <c r="C111" s="501" t="s">
        <v>33</v>
      </c>
      <c r="D111" s="52" t="s">
        <v>34</v>
      </c>
      <c r="E111" s="600" t="s">
        <v>1126</v>
      </c>
      <c r="F111" s="501"/>
      <c r="G111" s="502">
        <f t="shared" si="9"/>
        <v>2122400</v>
      </c>
      <c r="H111" s="237">
        <f t="shared" si="9"/>
        <v>0</v>
      </c>
      <c r="I111" s="148">
        <f t="shared" si="6"/>
        <v>0</v>
      </c>
    </row>
    <row r="112" spans="1:9" s="1" customFormat="1" ht="35.25" customHeight="1">
      <c r="A112" s="104" t="s">
        <v>1118</v>
      </c>
      <c r="B112" s="558" t="s">
        <v>934</v>
      </c>
      <c r="C112" s="501" t="s">
        <v>33</v>
      </c>
      <c r="D112" s="52" t="s">
        <v>34</v>
      </c>
      <c r="E112" s="600" t="s">
        <v>1126</v>
      </c>
      <c r="F112" s="501" t="s">
        <v>1132</v>
      </c>
      <c r="G112" s="502">
        <v>2122400</v>
      </c>
      <c r="H112" s="237">
        <v>0</v>
      </c>
      <c r="I112" s="148">
        <f t="shared" si="6"/>
        <v>0</v>
      </c>
    </row>
    <row r="113" spans="1:9" ht="21" customHeight="1">
      <c r="A113" s="479" t="s">
        <v>70</v>
      </c>
      <c r="B113" s="124" t="s">
        <v>934</v>
      </c>
      <c r="C113" s="70" t="s">
        <v>33</v>
      </c>
      <c r="D113" s="70" t="s">
        <v>38</v>
      </c>
      <c r="E113" s="153"/>
      <c r="F113" s="52"/>
      <c r="G113" s="148">
        <f>G115+G122+G131+G143</f>
        <v>11012132.65</v>
      </c>
      <c r="H113" s="237">
        <f>H115+H122+H131+H143</f>
        <v>1100738.3299999998</v>
      </c>
      <c r="I113" s="148">
        <f t="shared" si="6"/>
        <v>9.995687166009573</v>
      </c>
    </row>
    <row r="114" spans="1:9" s="127" customFormat="1" ht="23.25" customHeight="1">
      <c r="A114" s="107" t="s">
        <v>202</v>
      </c>
      <c r="B114" s="514" t="s">
        <v>934</v>
      </c>
      <c r="C114" s="121" t="s">
        <v>33</v>
      </c>
      <c r="D114" s="121" t="s">
        <v>38</v>
      </c>
      <c r="E114" s="515" t="s">
        <v>945</v>
      </c>
      <c r="F114" s="516"/>
      <c r="G114" s="122">
        <f>G115</f>
        <v>85000</v>
      </c>
      <c r="H114" s="237">
        <f>H115</f>
        <v>0</v>
      </c>
      <c r="I114" s="148">
        <f t="shared" si="6"/>
        <v>0</v>
      </c>
    </row>
    <row r="115" spans="1:9" s="127" customFormat="1" ht="39.75" customHeight="1">
      <c r="A115" s="68" t="s">
        <v>1094</v>
      </c>
      <c r="B115" s="124" t="s">
        <v>934</v>
      </c>
      <c r="C115" s="70" t="s">
        <v>33</v>
      </c>
      <c r="D115" s="70" t="s">
        <v>38</v>
      </c>
      <c r="E115" s="515" t="s">
        <v>968</v>
      </c>
      <c r="F115" s="480"/>
      <c r="G115" s="148">
        <f>G116</f>
        <v>85000</v>
      </c>
      <c r="H115" s="237">
        <f>H116</f>
        <v>0</v>
      </c>
      <c r="I115" s="237">
        <f t="shared" si="6"/>
        <v>0</v>
      </c>
    </row>
    <row r="116" spans="1:9" s="127" customFormat="1" ht="33">
      <c r="A116" s="49" t="s">
        <v>723</v>
      </c>
      <c r="B116" s="96" t="s">
        <v>934</v>
      </c>
      <c r="C116" s="69" t="s">
        <v>33</v>
      </c>
      <c r="D116" s="69" t="s">
        <v>38</v>
      </c>
      <c r="E116" s="578" t="s">
        <v>1095</v>
      </c>
      <c r="F116" s="284"/>
      <c r="G116" s="237">
        <f>G117+G120</f>
        <v>85000</v>
      </c>
      <c r="H116" s="237">
        <f>H117+H120</f>
        <v>0</v>
      </c>
      <c r="I116" s="237">
        <f t="shared" si="6"/>
        <v>0</v>
      </c>
    </row>
    <row r="117" spans="1:9" s="127" customFormat="1" ht="36.75" customHeight="1">
      <c r="A117" s="49" t="s">
        <v>583</v>
      </c>
      <c r="B117" s="96" t="s">
        <v>934</v>
      </c>
      <c r="C117" s="69" t="s">
        <v>33</v>
      </c>
      <c r="D117" s="69" t="s">
        <v>38</v>
      </c>
      <c r="E117" s="578" t="s">
        <v>1096</v>
      </c>
      <c r="F117" s="284"/>
      <c r="G117" s="237">
        <f>G118</f>
        <v>85000</v>
      </c>
      <c r="H117" s="237">
        <f>H118</f>
        <v>0</v>
      </c>
      <c r="I117" s="237">
        <f t="shared" si="6"/>
        <v>0</v>
      </c>
    </row>
    <row r="118" spans="1:9" s="127" customFormat="1" ht="40.5" customHeight="1">
      <c r="A118" s="248" t="s">
        <v>485</v>
      </c>
      <c r="B118" s="96" t="s">
        <v>934</v>
      </c>
      <c r="C118" s="69" t="s">
        <v>33</v>
      </c>
      <c r="D118" s="69" t="s">
        <v>38</v>
      </c>
      <c r="E118" s="578" t="s">
        <v>1096</v>
      </c>
      <c r="F118" s="284">
        <v>240</v>
      </c>
      <c r="G118" s="237">
        <v>85000</v>
      </c>
      <c r="H118" s="237">
        <v>0</v>
      </c>
      <c r="I118" s="237">
        <f t="shared" si="6"/>
        <v>0</v>
      </c>
    </row>
    <row r="119" spans="1:9" s="127" customFormat="1" ht="0.75" customHeight="1" hidden="1">
      <c r="A119" s="248" t="s">
        <v>723</v>
      </c>
      <c r="B119" s="96" t="s">
        <v>934</v>
      </c>
      <c r="C119" s="69" t="s">
        <v>33</v>
      </c>
      <c r="D119" s="69" t="s">
        <v>38</v>
      </c>
      <c r="E119" s="307" t="s">
        <v>976</v>
      </c>
      <c r="F119" s="284"/>
      <c r="G119" s="237">
        <f>G120</f>
        <v>0</v>
      </c>
      <c r="H119" s="237">
        <f>H120</f>
        <v>0</v>
      </c>
      <c r="I119" s="237" t="e">
        <f t="shared" si="6"/>
        <v>#DIV/0!</v>
      </c>
    </row>
    <row r="120" spans="1:9" s="127" customFormat="1" ht="5.25" customHeight="1" hidden="1">
      <c r="A120" s="483" t="s">
        <v>990</v>
      </c>
      <c r="B120" s="484" t="s">
        <v>934</v>
      </c>
      <c r="C120" s="485" t="s">
        <v>33</v>
      </c>
      <c r="D120" s="485" t="s">
        <v>38</v>
      </c>
      <c r="E120" s="486" t="s">
        <v>976</v>
      </c>
      <c r="F120" s="487"/>
      <c r="G120" s="488">
        <f>G121</f>
        <v>0</v>
      </c>
      <c r="H120" s="237">
        <f>H121</f>
        <v>0</v>
      </c>
      <c r="I120" s="237" t="e">
        <f t="shared" si="6"/>
        <v>#DIV/0!</v>
      </c>
    </row>
    <row r="121" spans="1:9" s="127" customFormat="1" ht="17.25" customHeight="1" hidden="1">
      <c r="A121" s="248" t="s">
        <v>485</v>
      </c>
      <c r="B121" s="96" t="s">
        <v>934</v>
      </c>
      <c r="C121" s="69" t="s">
        <v>33</v>
      </c>
      <c r="D121" s="69" t="s">
        <v>38</v>
      </c>
      <c r="E121" s="307" t="s">
        <v>976</v>
      </c>
      <c r="F121" s="284">
        <v>240</v>
      </c>
      <c r="G121" s="237"/>
      <c r="H121" s="237"/>
      <c r="I121" s="237" t="e">
        <f t="shared" si="6"/>
        <v>#DIV/0!</v>
      </c>
    </row>
    <row r="122" spans="1:9" s="127" customFormat="1" ht="39" customHeight="1">
      <c r="A122" s="479" t="s">
        <v>1067</v>
      </c>
      <c r="B122" s="124" t="s">
        <v>934</v>
      </c>
      <c r="C122" s="70" t="s">
        <v>33</v>
      </c>
      <c r="D122" s="70" t="s">
        <v>38</v>
      </c>
      <c r="E122" s="306" t="s">
        <v>945</v>
      </c>
      <c r="F122" s="480"/>
      <c r="G122" s="148">
        <f>G123+G127</f>
        <v>35500</v>
      </c>
      <c r="H122" s="237">
        <f>H123+H127</f>
        <v>0</v>
      </c>
      <c r="I122" s="237">
        <f t="shared" si="6"/>
        <v>0</v>
      </c>
    </row>
    <row r="123" spans="1:9" s="127" customFormat="1" ht="38.25" customHeight="1">
      <c r="A123" s="479" t="s">
        <v>501</v>
      </c>
      <c r="B123" s="124" t="s">
        <v>934</v>
      </c>
      <c r="C123" s="70" t="s">
        <v>33</v>
      </c>
      <c r="D123" s="70" t="s">
        <v>38</v>
      </c>
      <c r="E123" s="306" t="s">
        <v>957</v>
      </c>
      <c r="F123" s="480"/>
      <c r="G123" s="148">
        <f aca="true" t="shared" si="10" ref="G123:H125">G124</f>
        <v>25500</v>
      </c>
      <c r="H123" s="237">
        <f t="shared" si="10"/>
        <v>0</v>
      </c>
      <c r="I123" s="237">
        <f t="shared" si="6"/>
        <v>0</v>
      </c>
    </row>
    <row r="124" spans="1:9" s="127" customFormat="1" ht="21.75" customHeight="1">
      <c r="A124" s="248" t="s">
        <v>844</v>
      </c>
      <c r="B124" s="96" t="s">
        <v>934</v>
      </c>
      <c r="C124" s="69" t="s">
        <v>33</v>
      </c>
      <c r="D124" s="69" t="s">
        <v>38</v>
      </c>
      <c r="E124" s="307" t="s">
        <v>958</v>
      </c>
      <c r="F124" s="284"/>
      <c r="G124" s="237">
        <f t="shared" si="10"/>
        <v>25500</v>
      </c>
      <c r="H124" s="237">
        <f t="shared" si="10"/>
        <v>0</v>
      </c>
      <c r="I124" s="237">
        <f t="shared" si="6"/>
        <v>0</v>
      </c>
    </row>
    <row r="125" spans="1:9" s="127" customFormat="1" ht="33.75" customHeight="1">
      <c r="A125" s="248" t="s">
        <v>502</v>
      </c>
      <c r="B125" s="96" t="s">
        <v>934</v>
      </c>
      <c r="C125" s="69" t="s">
        <v>33</v>
      </c>
      <c r="D125" s="69" t="s">
        <v>38</v>
      </c>
      <c r="E125" s="307" t="s">
        <v>959</v>
      </c>
      <c r="F125" s="284"/>
      <c r="G125" s="237">
        <f t="shared" si="10"/>
        <v>25500</v>
      </c>
      <c r="H125" s="237">
        <f t="shared" si="10"/>
        <v>0</v>
      </c>
      <c r="I125" s="237">
        <f t="shared" si="6"/>
        <v>0</v>
      </c>
    </row>
    <row r="126" spans="1:9" s="127" customFormat="1" ht="36.75" customHeight="1">
      <c r="A126" s="248" t="s">
        <v>485</v>
      </c>
      <c r="B126" s="96" t="s">
        <v>934</v>
      </c>
      <c r="C126" s="69" t="s">
        <v>33</v>
      </c>
      <c r="D126" s="69" t="s">
        <v>38</v>
      </c>
      <c r="E126" s="307" t="s">
        <v>959</v>
      </c>
      <c r="F126" s="284">
        <v>240</v>
      </c>
      <c r="G126" s="237">
        <v>25500</v>
      </c>
      <c r="H126" s="237">
        <v>0</v>
      </c>
      <c r="I126" s="237">
        <f t="shared" si="6"/>
        <v>0</v>
      </c>
    </row>
    <row r="127" spans="1:9" s="127" customFormat="1" ht="54" customHeight="1">
      <c r="A127" s="479" t="s">
        <v>960</v>
      </c>
      <c r="B127" s="124" t="s">
        <v>934</v>
      </c>
      <c r="C127" s="70" t="s">
        <v>33</v>
      </c>
      <c r="D127" s="70" t="s">
        <v>38</v>
      </c>
      <c r="E127" s="306" t="s">
        <v>961</v>
      </c>
      <c r="F127" s="480"/>
      <c r="G127" s="148">
        <f aca="true" t="shared" si="11" ref="G127:H129">G128</f>
        <v>10000</v>
      </c>
      <c r="H127" s="237">
        <f t="shared" si="11"/>
        <v>0</v>
      </c>
      <c r="I127" s="237">
        <f t="shared" si="6"/>
        <v>0</v>
      </c>
    </row>
    <row r="128" spans="1:9" s="127" customFormat="1" ht="21.75" customHeight="1">
      <c r="A128" s="248" t="s">
        <v>938</v>
      </c>
      <c r="B128" s="96" t="s">
        <v>934</v>
      </c>
      <c r="C128" s="69" t="s">
        <v>33</v>
      </c>
      <c r="D128" s="69" t="s">
        <v>38</v>
      </c>
      <c r="E128" s="307" t="s">
        <v>962</v>
      </c>
      <c r="F128" s="284"/>
      <c r="G128" s="237">
        <f t="shared" si="11"/>
        <v>10000</v>
      </c>
      <c r="H128" s="237">
        <f t="shared" si="11"/>
        <v>0</v>
      </c>
      <c r="I128" s="237">
        <f t="shared" si="6"/>
        <v>0</v>
      </c>
    </row>
    <row r="129" spans="1:9" s="127" customFormat="1" ht="35.25" customHeight="1">
      <c r="A129" s="248" t="s">
        <v>531</v>
      </c>
      <c r="B129" s="96" t="s">
        <v>934</v>
      </c>
      <c r="C129" s="69" t="s">
        <v>33</v>
      </c>
      <c r="D129" s="69" t="s">
        <v>38</v>
      </c>
      <c r="E129" s="307" t="s">
        <v>963</v>
      </c>
      <c r="F129" s="284"/>
      <c r="G129" s="237">
        <f t="shared" si="11"/>
        <v>10000</v>
      </c>
      <c r="H129" s="237">
        <f t="shared" si="11"/>
        <v>0</v>
      </c>
      <c r="I129" s="237">
        <f t="shared" si="6"/>
        <v>0</v>
      </c>
    </row>
    <row r="130" spans="1:9" s="127" customFormat="1" ht="36.75" customHeight="1">
      <c r="A130" s="248" t="s">
        <v>485</v>
      </c>
      <c r="B130" s="96" t="s">
        <v>934</v>
      </c>
      <c r="C130" s="69" t="s">
        <v>33</v>
      </c>
      <c r="D130" s="69" t="s">
        <v>38</v>
      </c>
      <c r="E130" s="307" t="s">
        <v>963</v>
      </c>
      <c r="F130" s="284">
        <v>240</v>
      </c>
      <c r="G130" s="237">
        <v>10000</v>
      </c>
      <c r="H130" s="237">
        <v>0</v>
      </c>
      <c r="I130" s="237">
        <f t="shared" si="6"/>
        <v>0</v>
      </c>
    </row>
    <row r="131" spans="1:9" s="127" customFormat="1" ht="33" customHeight="1">
      <c r="A131" s="479" t="s">
        <v>1072</v>
      </c>
      <c r="B131" s="124" t="s">
        <v>934</v>
      </c>
      <c r="C131" s="70" t="s">
        <v>33</v>
      </c>
      <c r="D131" s="70" t="s">
        <v>38</v>
      </c>
      <c r="E131" s="306" t="s">
        <v>989</v>
      </c>
      <c r="F131" s="480"/>
      <c r="G131" s="148">
        <f>G132</f>
        <v>10891632.65</v>
      </c>
      <c r="H131" s="237">
        <f>H132</f>
        <v>1100738.3299999998</v>
      </c>
      <c r="I131" s="237">
        <f t="shared" si="6"/>
        <v>10.106274838419194</v>
      </c>
    </row>
    <row r="132" spans="1:10" s="127" customFormat="1" ht="33" customHeight="1">
      <c r="A132" s="481" t="s">
        <v>1003</v>
      </c>
      <c r="B132" s="96" t="s">
        <v>934</v>
      </c>
      <c r="C132" s="69" t="s">
        <v>33</v>
      </c>
      <c r="D132" s="69" t="s">
        <v>38</v>
      </c>
      <c r="E132" s="307" t="s">
        <v>977</v>
      </c>
      <c r="F132" s="284"/>
      <c r="G132" s="215">
        <f>G134+G140+G142</f>
        <v>10891632.65</v>
      </c>
      <c r="H132" s="237">
        <f>H134+H140+H142</f>
        <v>1100738.3299999998</v>
      </c>
      <c r="I132" s="237">
        <f t="shared" si="6"/>
        <v>10.106274838419194</v>
      </c>
      <c r="J132" s="498"/>
    </row>
    <row r="133" spans="1:9" s="127" customFormat="1" ht="32.25" customHeight="1">
      <c r="A133" s="481" t="s">
        <v>969</v>
      </c>
      <c r="B133" s="96" t="s">
        <v>934</v>
      </c>
      <c r="C133" s="69" t="s">
        <v>33</v>
      </c>
      <c r="D133" s="69" t="s">
        <v>38</v>
      </c>
      <c r="E133" s="307" t="s">
        <v>978</v>
      </c>
      <c r="F133" s="284"/>
      <c r="G133" s="482">
        <f>G134</f>
        <v>3678572.26</v>
      </c>
      <c r="H133" s="237">
        <f>H134</f>
        <v>1021580.33</v>
      </c>
      <c r="I133" s="237">
        <f t="shared" si="6"/>
        <v>27.771109490180304</v>
      </c>
    </row>
    <row r="134" spans="1:9" s="127" customFormat="1" ht="41.25" customHeight="1">
      <c r="A134" s="248" t="s">
        <v>485</v>
      </c>
      <c r="B134" s="96" t="s">
        <v>934</v>
      </c>
      <c r="C134" s="69" t="s">
        <v>33</v>
      </c>
      <c r="D134" s="69" t="s">
        <v>38</v>
      </c>
      <c r="E134" s="307" t="s">
        <v>978</v>
      </c>
      <c r="F134" s="284">
        <v>240</v>
      </c>
      <c r="G134" s="237">
        <v>3678572.26</v>
      </c>
      <c r="H134" s="237">
        <v>1021580.33</v>
      </c>
      <c r="I134" s="237">
        <f t="shared" si="6"/>
        <v>27.771109490180304</v>
      </c>
    </row>
    <row r="135" spans="1:9" s="127" customFormat="1" ht="18" customHeight="1" hidden="1">
      <c r="A135" s="322" t="s">
        <v>1109</v>
      </c>
      <c r="B135" s="514" t="s">
        <v>934</v>
      </c>
      <c r="C135" s="121" t="s">
        <v>33</v>
      </c>
      <c r="D135" s="121" t="s">
        <v>38</v>
      </c>
      <c r="E135" s="120" t="s">
        <v>1122</v>
      </c>
      <c r="F135" s="516"/>
      <c r="G135" s="122">
        <f aca="true" t="shared" si="12" ref="G135:H137">G136</f>
        <v>0</v>
      </c>
      <c r="H135" s="237">
        <f t="shared" si="12"/>
        <v>0</v>
      </c>
      <c r="I135" s="237" t="e">
        <f t="shared" si="6"/>
        <v>#DIV/0!</v>
      </c>
    </row>
    <row r="136" spans="1:9" s="127" customFormat="1" ht="18" customHeight="1" hidden="1">
      <c r="A136" s="509" t="s">
        <v>1129</v>
      </c>
      <c r="B136" s="558" t="s">
        <v>934</v>
      </c>
      <c r="C136" s="151" t="s">
        <v>33</v>
      </c>
      <c r="D136" s="151" t="s">
        <v>38</v>
      </c>
      <c r="E136" s="542" t="s">
        <v>1126</v>
      </c>
      <c r="F136" s="516"/>
      <c r="G136" s="502">
        <f t="shared" si="12"/>
        <v>0</v>
      </c>
      <c r="H136" s="237">
        <f t="shared" si="12"/>
        <v>0</v>
      </c>
      <c r="I136" s="237" t="e">
        <f t="shared" si="6"/>
        <v>#DIV/0!</v>
      </c>
    </row>
    <row r="137" spans="1:9" s="127" customFormat="1" ht="18" customHeight="1" hidden="1">
      <c r="A137" s="599" t="s">
        <v>1121</v>
      </c>
      <c r="B137" s="558" t="s">
        <v>934</v>
      </c>
      <c r="C137" s="151" t="s">
        <v>33</v>
      </c>
      <c r="D137" s="151" t="s">
        <v>38</v>
      </c>
      <c r="E137" s="542" t="s">
        <v>1126</v>
      </c>
      <c r="F137" s="516"/>
      <c r="G137" s="502">
        <f t="shared" si="12"/>
        <v>0</v>
      </c>
      <c r="H137" s="237">
        <f t="shared" si="12"/>
        <v>0</v>
      </c>
      <c r="I137" s="237" t="e">
        <f t="shared" si="6"/>
        <v>#DIV/0!</v>
      </c>
    </row>
    <row r="138" spans="1:9" s="127" customFormat="1" ht="17.25" customHeight="1" hidden="1">
      <c r="A138" s="104" t="s">
        <v>1118</v>
      </c>
      <c r="B138" s="558" t="s">
        <v>934</v>
      </c>
      <c r="C138" s="151" t="s">
        <v>33</v>
      </c>
      <c r="D138" s="151" t="s">
        <v>38</v>
      </c>
      <c r="E138" s="542" t="s">
        <v>1126</v>
      </c>
      <c r="F138" s="516">
        <v>414</v>
      </c>
      <c r="G138" s="502"/>
      <c r="H138" s="237"/>
      <c r="I138" s="237" t="e">
        <f t="shared" si="6"/>
        <v>#DIV/0!</v>
      </c>
    </row>
    <row r="139" spans="1:9" s="127" customFormat="1" ht="24" customHeight="1">
      <c r="A139" s="481" t="s">
        <v>970</v>
      </c>
      <c r="B139" s="96" t="s">
        <v>934</v>
      </c>
      <c r="C139" s="69" t="s">
        <v>33</v>
      </c>
      <c r="D139" s="69" t="s">
        <v>38</v>
      </c>
      <c r="E139" s="307" t="s">
        <v>979</v>
      </c>
      <c r="F139" s="284"/>
      <c r="G139" s="237">
        <f>G140</f>
        <v>306532.56</v>
      </c>
      <c r="H139" s="237">
        <f>H140</f>
        <v>10887.6</v>
      </c>
      <c r="I139" s="237">
        <f t="shared" si="6"/>
        <v>3.5518575905933125</v>
      </c>
    </row>
    <row r="140" spans="1:9" s="127" customFormat="1" ht="33" customHeight="1">
      <c r="A140" s="248" t="s">
        <v>485</v>
      </c>
      <c r="B140" s="96" t="s">
        <v>934</v>
      </c>
      <c r="C140" s="69" t="s">
        <v>33</v>
      </c>
      <c r="D140" s="69" t="s">
        <v>38</v>
      </c>
      <c r="E140" s="307" t="s">
        <v>979</v>
      </c>
      <c r="F140" s="284">
        <v>240</v>
      </c>
      <c r="G140" s="237">
        <v>306532.56</v>
      </c>
      <c r="H140" s="237">
        <v>10887.6</v>
      </c>
      <c r="I140" s="237">
        <f t="shared" si="6"/>
        <v>3.5518575905933125</v>
      </c>
    </row>
    <row r="141" spans="1:9" s="127" customFormat="1" ht="23.25" customHeight="1">
      <c r="A141" s="481" t="s">
        <v>971</v>
      </c>
      <c r="B141" s="96" t="s">
        <v>934</v>
      </c>
      <c r="C141" s="69" t="s">
        <v>33</v>
      </c>
      <c r="D141" s="69" t="s">
        <v>38</v>
      </c>
      <c r="E141" s="307" t="s">
        <v>980</v>
      </c>
      <c r="F141" s="284"/>
      <c r="G141" s="237">
        <f>G142</f>
        <v>6906527.83</v>
      </c>
      <c r="H141" s="237">
        <f>H142</f>
        <v>68270.4</v>
      </c>
      <c r="I141" s="237">
        <f t="shared" si="6"/>
        <v>0.9884909129512621</v>
      </c>
    </row>
    <row r="142" spans="1:9" s="127" customFormat="1" ht="39" customHeight="1">
      <c r="A142" s="248" t="s">
        <v>485</v>
      </c>
      <c r="B142" s="96" t="s">
        <v>934</v>
      </c>
      <c r="C142" s="69" t="s">
        <v>33</v>
      </c>
      <c r="D142" s="69" t="s">
        <v>38</v>
      </c>
      <c r="E142" s="307" t="s">
        <v>980</v>
      </c>
      <c r="F142" s="284">
        <v>240</v>
      </c>
      <c r="G142" s="502">
        <v>6906527.83</v>
      </c>
      <c r="H142" s="237">
        <v>68270.4</v>
      </c>
      <c r="I142" s="237">
        <f t="shared" si="6"/>
        <v>0.9884909129512621</v>
      </c>
    </row>
    <row r="143" spans="1:9" s="127" customFormat="1" ht="0" customHeight="1" hidden="1">
      <c r="A143" s="322" t="s">
        <v>1109</v>
      </c>
      <c r="B143" s="514" t="s">
        <v>934</v>
      </c>
      <c r="C143" s="121" t="s">
        <v>33</v>
      </c>
      <c r="D143" s="121" t="s">
        <v>38</v>
      </c>
      <c r="E143" s="120" t="s">
        <v>1122</v>
      </c>
      <c r="F143" s="516"/>
      <c r="G143" s="502">
        <f aca="true" t="shared" si="13" ref="G143:H145">G144</f>
        <v>0</v>
      </c>
      <c r="H143" s="237">
        <f t="shared" si="13"/>
        <v>0</v>
      </c>
      <c r="I143" s="237" t="e">
        <f t="shared" si="6"/>
        <v>#DIV/0!</v>
      </c>
    </row>
    <row r="144" spans="1:9" s="127" customFormat="1" ht="15" customHeight="1" hidden="1">
      <c r="A144" s="509" t="s">
        <v>1130</v>
      </c>
      <c r="B144" s="558" t="s">
        <v>934</v>
      </c>
      <c r="C144" s="151" t="s">
        <v>33</v>
      </c>
      <c r="D144" s="151" t="s">
        <v>38</v>
      </c>
      <c r="E144" s="542" t="s">
        <v>1123</v>
      </c>
      <c r="F144" s="516"/>
      <c r="G144" s="502">
        <f t="shared" si="13"/>
        <v>0</v>
      </c>
      <c r="H144" s="237">
        <f t="shared" si="13"/>
        <v>0</v>
      </c>
      <c r="I144" s="237" t="e">
        <f aca="true" t="shared" si="14" ref="I144:I207">H144*100/G144</f>
        <v>#DIV/0!</v>
      </c>
    </row>
    <row r="145" spans="1:9" s="127" customFormat="1" ht="18" customHeight="1" hidden="1">
      <c r="A145" s="104" t="s">
        <v>1121</v>
      </c>
      <c r="B145" s="558" t="s">
        <v>934</v>
      </c>
      <c r="C145" s="151" t="s">
        <v>33</v>
      </c>
      <c r="D145" s="151" t="s">
        <v>38</v>
      </c>
      <c r="E145" s="542" t="s">
        <v>1123</v>
      </c>
      <c r="F145" s="516"/>
      <c r="G145" s="502">
        <f t="shared" si="13"/>
        <v>0</v>
      </c>
      <c r="H145" s="237">
        <f t="shared" si="13"/>
        <v>0</v>
      </c>
      <c r="I145" s="237" t="e">
        <f t="shared" si="14"/>
        <v>#DIV/0!</v>
      </c>
    </row>
    <row r="146" spans="1:9" s="127" customFormat="1" ht="15" customHeight="1" hidden="1">
      <c r="A146" s="104" t="s">
        <v>485</v>
      </c>
      <c r="B146" s="558" t="s">
        <v>934</v>
      </c>
      <c r="C146" s="151" t="s">
        <v>33</v>
      </c>
      <c r="D146" s="151" t="s">
        <v>38</v>
      </c>
      <c r="E146" s="542" t="s">
        <v>1123</v>
      </c>
      <c r="F146" s="516">
        <v>240</v>
      </c>
      <c r="G146" s="502"/>
      <c r="H146" s="237"/>
      <c r="I146" s="237" t="e">
        <f t="shared" si="14"/>
        <v>#DIV/0!</v>
      </c>
    </row>
    <row r="147" spans="1:9" ht="20.25" customHeight="1">
      <c r="A147" s="45" t="s">
        <v>69</v>
      </c>
      <c r="B147" s="94" t="s">
        <v>934</v>
      </c>
      <c r="C147" s="47" t="s">
        <v>28</v>
      </c>
      <c r="D147" s="47" t="s">
        <v>33</v>
      </c>
      <c r="E147" s="71"/>
      <c r="F147" s="71"/>
      <c r="G147" s="148">
        <f aca="true" t="shared" si="15" ref="G147:H150">G148</f>
        <v>50000</v>
      </c>
      <c r="H147" s="148">
        <f t="shared" si="15"/>
        <v>19900</v>
      </c>
      <c r="I147" s="148">
        <f t="shared" si="14"/>
        <v>39.8</v>
      </c>
    </row>
    <row r="148" spans="1:9" s="127" customFormat="1" ht="33">
      <c r="A148" s="503" t="s">
        <v>446</v>
      </c>
      <c r="B148" s="94" t="s">
        <v>934</v>
      </c>
      <c r="C148" s="47" t="s">
        <v>28</v>
      </c>
      <c r="D148" s="47" t="s">
        <v>33</v>
      </c>
      <c r="E148" s="359" t="s">
        <v>625</v>
      </c>
      <c r="F148" s="579"/>
      <c r="G148" s="148">
        <f t="shared" si="15"/>
        <v>50000</v>
      </c>
      <c r="H148" s="148">
        <f t="shared" si="15"/>
        <v>19900</v>
      </c>
      <c r="I148" s="148">
        <f t="shared" si="14"/>
        <v>39.8</v>
      </c>
    </row>
    <row r="149" spans="1:9" s="127" customFormat="1" ht="49.5" customHeight="1">
      <c r="A149" s="505" t="s">
        <v>1013</v>
      </c>
      <c r="B149" s="95" t="s">
        <v>934</v>
      </c>
      <c r="C149" s="43" t="s">
        <v>28</v>
      </c>
      <c r="D149" s="43" t="s">
        <v>33</v>
      </c>
      <c r="E149" s="350" t="s">
        <v>633</v>
      </c>
      <c r="F149" s="304"/>
      <c r="G149" s="237">
        <f t="shared" si="15"/>
        <v>50000</v>
      </c>
      <c r="H149" s="237">
        <f t="shared" si="15"/>
        <v>19900</v>
      </c>
      <c r="I149" s="237">
        <f t="shared" si="14"/>
        <v>39.8</v>
      </c>
    </row>
    <row r="150" spans="1:9" s="127" customFormat="1" ht="33">
      <c r="A150" s="504" t="s">
        <v>1052</v>
      </c>
      <c r="B150" s="95" t="s">
        <v>934</v>
      </c>
      <c r="C150" s="43" t="s">
        <v>28</v>
      </c>
      <c r="D150" s="43" t="s">
        <v>33</v>
      </c>
      <c r="E150" s="350" t="s">
        <v>1016</v>
      </c>
      <c r="F150" s="304"/>
      <c r="G150" s="237">
        <f t="shared" si="15"/>
        <v>50000</v>
      </c>
      <c r="H150" s="237">
        <f t="shared" si="15"/>
        <v>19900</v>
      </c>
      <c r="I150" s="237">
        <f t="shared" si="14"/>
        <v>39.8</v>
      </c>
    </row>
    <row r="151" spans="1:9" s="127" customFormat="1" ht="36.75" customHeight="1">
      <c r="A151" s="104" t="s">
        <v>485</v>
      </c>
      <c r="B151" s="95" t="s">
        <v>934</v>
      </c>
      <c r="C151" s="43" t="s">
        <v>28</v>
      </c>
      <c r="D151" s="43" t="s">
        <v>33</v>
      </c>
      <c r="E151" s="350" t="s">
        <v>1016</v>
      </c>
      <c r="F151" s="304">
        <v>240</v>
      </c>
      <c r="G151" s="237">
        <v>50000</v>
      </c>
      <c r="H151" s="237">
        <v>19900</v>
      </c>
      <c r="I151" s="237">
        <f t="shared" si="14"/>
        <v>39.8</v>
      </c>
    </row>
    <row r="152" spans="1:9" ht="1.5" customHeight="1" hidden="1">
      <c r="A152" s="333" t="s">
        <v>485</v>
      </c>
      <c r="B152" s="103" t="s">
        <v>934</v>
      </c>
      <c r="C152" s="70" t="s">
        <v>28</v>
      </c>
      <c r="D152" s="71" t="s">
        <v>30</v>
      </c>
      <c r="E152" s="70"/>
      <c r="F152" s="52"/>
      <c r="G152" s="148"/>
      <c r="H152" s="148"/>
      <c r="I152" s="148" t="e">
        <f t="shared" si="14"/>
        <v>#DIV/0!</v>
      </c>
    </row>
    <row r="153" spans="1:9" s="127" customFormat="1" ht="36.75" customHeight="1" hidden="1">
      <c r="A153" s="68" t="s">
        <v>238</v>
      </c>
      <c r="B153" s="103" t="s">
        <v>934</v>
      </c>
      <c r="C153" s="70" t="s">
        <v>28</v>
      </c>
      <c r="D153" s="71" t="s">
        <v>30</v>
      </c>
      <c r="E153" s="303" t="s">
        <v>629</v>
      </c>
      <c r="F153" s="283"/>
      <c r="G153" s="148"/>
      <c r="H153" s="148"/>
      <c r="I153" s="148" t="e">
        <f t="shared" si="14"/>
        <v>#DIV/0!</v>
      </c>
    </row>
    <row r="154" spans="1:9" s="298" customFormat="1" ht="36.75" customHeight="1" hidden="1">
      <c r="A154" s="107" t="s">
        <v>495</v>
      </c>
      <c r="B154" s="103" t="s">
        <v>934</v>
      </c>
      <c r="C154" s="70" t="s">
        <v>28</v>
      </c>
      <c r="D154" s="71" t="s">
        <v>30</v>
      </c>
      <c r="E154" s="47" t="s">
        <v>630</v>
      </c>
      <c r="F154" s="308"/>
      <c r="G154" s="148"/>
      <c r="H154" s="148"/>
      <c r="I154" s="148" t="e">
        <f t="shared" si="14"/>
        <v>#DIV/0!</v>
      </c>
    </row>
    <row r="155" spans="1:9" s="127" customFormat="1" ht="36.75" customHeight="1" hidden="1">
      <c r="A155" s="107" t="s">
        <v>501</v>
      </c>
      <c r="B155" s="102" t="s">
        <v>934</v>
      </c>
      <c r="C155" s="69" t="s">
        <v>28</v>
      </c>
      <c r="D155" s="52" t="s">
        <v>30</v>
      </c>
      <c r="E155" s="43" t="s">
        <v>632</v>
      </c>
      <c r="F155" s="283"/>
      <c r="G155" s="237"/>
      <c r="H155" s="237"/>
      <c r="I155" s="237" t="e">
        <f t="shared" si="14"/>
        <v>#DIV/0!</v>
      </c>
    </row>
    <row r="156" spans="1:9" s="127" customFormat="1" ht="36.75" customHeight="1" hidden="1">
      <c r="A156" s="104" t="s">
        <v>844</v>
      </c>
      <c r="B156" s="102" t="s">
        <v>934</v>
      </c>
      <c r="C156" s="69" t="s">
        <v>28</v>
      </c>
      <c r="D156" s="52" t="s">
        <v>30</v>
      </c>
      <c r="E156" s="43" t="s">
        <v>631</v>
      </c>
      <c r="F156" s="283"/>
      <c r="G156" s="237"/>
      <c r="H156" s="237"/>
      <c r="I156" s="237" t="e">
        <f t="shared" si="14"/>
        <v>#DIV/0!</v>
      </c>
    </row>
    <row r="157" spans="1:9" s="127" customFormat="1" ht="36.75" customHeight="1" hidden="1">
      <c r="A157" s="104" t="s">
        <v>502</v>
      </c>
      <c r="B157" s="102" t="s">
        <v>934</v>
      </c>
      <c r="C157" s="69" t="s">
        <v>28</v>
      </c>
      <c r="D157" s="52" t="s">
        <v>30</v>
      </c>
      <c r="E157" s="43" t="s">
        <v>631</v>
      </c>
      <c r="F157" s="283">
        <v>240</v>
      </c>
      <c r="G157" s="237"/>
      <c r="H157" s="237"/>
      <c r="I157" s="237" t="e">
        <f t="shared" si="14"/>
        <v>#DIV/0!</v>
      </c>
    </row>
    <row r="158" spans="1:9" ht="36.75" customHeight="1" hidden="1">
      <c r="A158" s="104" t="s">
        <v>485</v>
      </c>
      <c r="B158" s="124">
        <v>902</v>
      </c>
      <c r="C158" s="71" t="s">
        <v>30</v>
      </c>
      <c r="D158" s="52"/>
      <c r="E158" s="52"/>
      <c r="F158" s="52"/>
      <c r="G158" s="72"/>
      <c r="H158" s="72"/>
      <c r="I158" s="72" t="e">
        <f t="shared" si="14"/>
        <v>#DIV/0!</v>
      </c>
    </row>
    <row r="159" spans="1:9" ht="3" customHeight="1" hidden="1">
      <c r="A159" s="68" t="s">
        <v>314</v>
      </c>
      <c r="B159" s="103">
        <v>902</v>
      </c>
      <c r="C159" s="71" t="s">
        <v>30</v>
      </c>
      <c r="D159" s="71" t="s">
        <v>30</v>
      </c>
      <c r="E159" s="71"/>
      <c r="F159" s="71"/>
      <c r="G159" s="148"/>
      <c r="H159" s="148"/>
      <c r="I159" s="148" t="e">
        <f t="shared" si="14"/>
        <v>#DIV/0!</v>
      </c>
    </row>
    <row r="160" spans="1:9" s="127" customFormat="1" ht="36.75" customHeight="1" hidden="1">
      <c r="A160" s="68" t="s">
        <v>315</v>
      </c>
      <c r="B160" s="103">
        <v>902</v>
      </c>
      <c r="C160" s="71" t="s">
        <v>30</v>
      </c>
      <c r="D160" s="71" t="s">
        <v>30</v>
      </c>
      <c r="E160" s="303" t="s">
        <v>639</v>
      </c>
      <c r="F160" s="283"/>
      <c r="G160" s="148"/>
      <c r="H160" s="148"/>
      <c r="I160" s="148" t="e">
        <f t="shared" si="14"/>
        <v>#DIV/0!</v>
      </c>
    </row>
    <row r="161" spans="1:9" s="127" customFormat="1" ht="36.75" customHeight="1" hidden="1">
      <c r="A161" s="327" t="s">
        <v>660</v>
      </c>
      <c r="B161" s="102">
        <v>902</v>
      </c>
      <c r="C161" s="52" t="s">
        <v>30</v>
      </c>
      <c r="D161" s="52" t="s">
        <v>30</v>
      </c>
      <c r="E161" s="302" t="s">
        <v>766</v>
      </c>
      <c r="F161" s="283"/>
      <c r="G161" s="237"/>
      <c r="H161" s="237"/>
      <c r="I161" s="237" t="e">
        <f t="shared" si="14"/>
        <v>#DIV/0!</v>
      </c>
    </row>
    <row r="162" spans="1:9" s="127" customFormat="1" ht="36.75" customHeight="1" hidden="1">
      <c r="A162" s="328" t="s">
        <v>765</v>
      </c>
      <c r="B162" s="102">
        <v>902</v>
      </c>
      <c r="C162" s="52" t="s">
        <v>30</v>
      </c>
      <c r="D162" s="52" t="s">
        <v>30</v>
      </c>
      <c r="E162" s="302" t="s">
        <v>767</v>
      </c>
      <c r="F162" s="283"/>
      <c r="G162" s="237"/>
      <c r="H162" s="237"/>
      <c r="I162" s="237" t="e">
        <f t="shared" si="14"/>
        <v>#DIV/0!</v>
      </c>
    </row>
    <row r="163" spans="1:9" s="127" customFormat="1" ht="36.75" customHeight="1" hidden="1">
      <c r="A163" s="328" t="s">
        <v>551</v>
      </c>
      <c r="B163" s="102">
        <v>902</v>
      </c>
      <c r="C163" s="52" t="s">
        <v>30</v>
      </c>
      <c r="D163" s="52" t="s">
        <v>30</v>
      </c>
      <c r="E163" s="302" t="s">
        <v>767</v>
      </c>
      <c r="F163" s="283">
        <v>240</v>
      </c>
      <c r="G163" s="237"/>
      <c r="H163" s="237"/>
      <c r="I163" s="237" t="e">
        <f t="shared" si="14"/>
        <v>#DIV/0!</v>
      </c>
    </row>
    <row r="164" spans="1:9" s="127" customFormat="1" ht="11.25" customHeight="1" hidden="1">
      <c r="A164" s="104" t="s">
        <v>485</v>
      </c>
      <c r="B164" s="102">
        <v>902</v>
      </c>
      <c r="C164" s="52" t="s">
        <v>30</v>
      </c>
      <c r="D164" s="52" t="s">
        <v>30</v>
      </c>
      <c r="E164" s="302" t="s">
        <v>768</v>
      </c>
      <c r="F164" s="283"/>
      <c r="G164" s="237"/>
      <c r="H164" s="237"/>
      <c r="I164" s="237" t="e">
        <f t="shared" si="14"/>
        <v>#DIV/0!</v>
      </c>
    </row>
    <row r="165" spans="1:9" s="127" customFormat="1" ht="36.75" customHeight="1" hidden="1">
      <c r="A165" s="328" t="s">
        <v>570</v>
      </c>
      <c r="B165" s="102">
        <v>902</v>
      </c>
      <c r="C165" s="52" t="s">
        <v>30</v>
      </c>
      <c r="D165" s="52" t="s">
        <v>30</v>
      </c>
      <c r="E165" s="302" t="s">
        <v>768</v>
      </c>
      <c r="F165" s="283">
        <v>630</v>
      </c>
      <c r="G165" s="237"/>
      <c r="H165" s="237"/>
      <c r="I165" s="237" t="e">
        <f t="shared" si="14"/>
        <v>#DIV/0!</v>
      </c>
    </row>
    <row r="166" spans="1:9" s="127" customFormat="1" ht="36.75" customHeight="1" hidden="1">
      <c r="A166" s="66" t="s">
        <v>499</v>
      </c>
      <c r="B166" s="102">
        <v>902</v>
      </c>
      <c r="C166" s="52" t="s">
        <v>30</v>
      </c>
      <c r="D166" s="52" t="s">
        <v>30</v>
      </c>
      <c r="E166" s="302" t="s">
        <v>770</v>
      </c>
      <c r="F166" s="283"/>
      <c r="G166" s="237"/>
      <c r="H166" s="237"/>
      <c r="I166" s="237" t="e">
        <f t="shared" si="14"/>
        <v>#DIV/0!</v>
      </c>
    </row>
    <row r="167" spans="1:9" s="127" customFormat="1" ht="36.75" customHeight="1" hidden="1">
      <c r="A167" s="328" t="s">
        <v>769</v>
      </c>
      <c r="B167" s="102">
        <v>902</v>
      </c>
      <c r="C167" s="52" t="s">
        <v>30</v>
      </c>
      <c r="D167" s="52" t="s">
        <v>30</v>
      </c>
      <c r="E167" s="302" t="s">
        <v>771</v>
      </c>
      <c r="F167" s="283"/>
      <c r="G167" s="237"/>
      <c r="H167" s="237"/>
      <c r="I167" s="237" t="e">
        <f t="shared" si="14"/>
        <v>#DIV/0!</v>
      </c>
    </row>
    <row r="168" spans="1:9" s="127" customFormat="1" ht="36.75" customHeight="1" hidden="1">
      <c r="A168" s="328" t="s">
        <v>553</v>
      </c>
      <c r="B168" s="102">
        <v>902</v>
      </c>
      <c r="C168" s="52" t="s">
        <v>30</v>
      </c>
      <c r="D168" s="52" t="s">
        <v>30</v>
      </c>
      <c r="E168" s="302" t="s">
        <v>771</v>
      </c>
      <c r="F168" s="283">
        <v>240</v>
      </c>
      <c r="G168" s="237"/>
      <c r="H168" s="237"/>
      <c r="I168" s="237" t="e">
        <f t="shared" si="14"/>
        <v>#DIV/0!</v>
      </c>
    </row>
    <row r="169" spans="1:9" ht="36.75" customHeight="1" hidden="1">
      <c r="A169" s="104" t="s">
        <v>485</v>
      </c>
      <c r="B169" s="91">
        <v>902</v>
      </c>
      <c r="C169" s="47" t="s">
        <v>36</v>
      </c>
      <c r="D169" s="47"/>
      <c r="E169" s="47"/>
      <c r="F169" s="47"/>
      <c r="G169" s="148"/>
      <c r="H169" s="148"/>
      <c r="I169" s="148" t="e">
        <f t="shared" si="14"/>
        <v>#DIV/0!</v>
      </c>
    </row>
    <row r="170" spans="1:9" s="9" customFormat="1" ht="27.75" customHeight="1" hidden="1">
      <c r="A170" s="45" t="s">
        <v>3</v>
      </c>
      <c r="B170" s="99">
        <v>902</v>
      </c>
      <c r="C170" s="100" t="s">
        <v>36</v>
      </c>
      <c r="D170" s="74" t="s">
        <v>29</v>
      </c>
      <c r="E170" s="74"/>
      <c r="F170" s="74"/>
      <c r="G170" s="75"/>
      <c r="H170" s="75"/>
      <c r="I170" s="75" t="e">
        <f t="shared" si="14"/>
        <v>#DIV/0!</v>
      </c>
    </row>
    <row r="171" spans="1:9" s="127" customFormat="1" ht="36.75" customHeight="1" hidden="1">
      <c r="A171" s="98" t="s">
        <v>167</v>
      </c>
      <c r="B171" s="99">
        <v>902</v>
      </c>
      <c r="C171" s="100" t="s">
        <v>36</v>
      </c>
      <c r="D171" s="74" t="s">
        <v>29</v>
      </c>
      <c r="E171" s="303" t="s">
        <v>667</v>
      </c>
      <c r="F171" s="283"/>
      <c r="G171" s="148"/>
      <c r="H171" s="148"/>
      <c r="I171" s="148" t="e">
        <f t="shared" si="14"/>
        <v>#DIV/0!</v>
      </c>
    </row>
    <row r="172" spans="1:9" s="298" customFormat="1" ht="36.75" customHeight="1" hidden="1">
      <c r="A172" s="107" t="s">
        <v>509</v>
      </c>
      <c r="B172" s="99">
        <v>902</v>
      </c>
      <c r="C172" s="100" t="s">
        <v>36</v>
      </c>
      <c r="D172" s="74" t="s">
        <v>29</v>
      </c>
      <c r="E172" s="47" t="s">
        <v>687</v>
      </c>
      <c r="F172" s="308"/>
      <c r="G172" s="148"/>
      <c r="H172" s="148"/>
      <c r="I172" s="148" t="e">
        <f t="shared" si="14"/>
        <v>#DIV/0!</v>
      </c>
    </row>
    <row r="173" spans="1:9" s="127" customFormat="1" ht="36.75" customHeight="1" hidden="1">
      <c r="A173" s="322" t="s">
        <v>659</v>
      </c>
      <c r="B173" s="310">
        <v>902</v>
      </c>
      <c r="C173" s="76" t="s">
        <v>36</v>
      </c>
      <c r="D173" s="77" t="s">
        <v>29</v>
      </c>
      <c r="E173" s="43" t="s">
        <v>822</v>
      </c>
      <c r="F173" s="283"/>
      <c r="G173" s="237"/>
      <c r="H173" s="237"/>
      <c r="I173" s="237" t="e">
        <f t="shared" si="14"/>
        <v>#DIV/0!</v>
      </c>
    </row>
    <row r="174" spans="1:9" s="127" customFormat="1" ht="36.75" customHeight="1" hidden="1">
      <c r="A174" s="101" t="s">
        <v>821</v>
      </c>
      <c r="B174" s="310">
        <v>902</v>
      </c>
      <c r="C174" s="76" t="s">
        <v>36</v>
      </c>
      <c r="D174" s="77" t="s">
        <v>29</v>
      </c>
      <c r="E174" s="43" t="s">
        <v>824</v>
      </c>
      <c r="F174" s="283"/>
      <c r="G174" s="237"/>
      <c r="H174" s="237"/>
      <c r="I174" s="237" t="e">
        <f t="shared" si="14"/>
        <v>#DIV/0!</v>
      </c>
    </row>
    <row r="175" spans="1:9" s="127" customFormat="1" ht="36.75" customHeight="1" hidden="1">
      <c r="A175" s="101" t="s">
        <v>823</v>
      </c>
      <c r="B175" s="310">
        <v>902</v>
      </c>
      <c r="C175" s="76" t="s">
        <v>36</v>
      </c>
      <c r="D175" s="77" t="s">
        <v>29</v>
      </c>
      <c r="E175" s="43" t="s">
        <v>824</v>
      </c>
      <c r="F175" s="283">
        <v>310</v>
      </c>
      <c r="G175" s="237"/>
      <c r="H175" s="237"/>
      <c r="I175" s="237" t="e">
        <f t="shared" si="14"/>
        <v>#DIV/0!</v>
      </c>
    </row>
    <row r="176" spans="1:9" ht="36.75" customHeight="1" hidden="1">
      <c r="A176" s="104" t="s">
        <v>504</v>
      </c>
      <c r="B176" s="94">
        <v>902</v>
      </c>
      <c r="C176" s="47" t="s">
        <v>36</v>
      </c>
      <c r="D176" s="47" t="s">
        <v>38</v>
      </c>
      <c r="E176" s="47"/>
      <c r="F176" s="47"/>
      <c r="G176" s="148"/>
      <c r="H176" s="148"/>
      <c r="I176" s="148" t="e">
        <f t="shared" si="14"/>
        <v>#DIV/0!</v>
      </c>
    </row>
    <row r="177" spans="1:9" s="127" customFormat="1" ht="36.75" customHeight="1" hidden="1">
      <c r="A177" s="45" t="s">
        <v>304</v>
      </c>
      <c r="B177" s="99">
        <v>902</v>
      </c>
      <c r="C177" s="100" t="s">
        <v>36</v>
      </c>
      <c r="D177" s="74" t="s">
        <v>38</v>
      </c>
      <c r="E177" s="303" t="s">
        <v>667</v>
      </c>
      <c r="F177" s="283"/>
      <c r="G177" s="148"/>
      <c r="H177" s="148"/>
      <c r="I177" s="148" t="e">
        <f t="shared" si="14"/>
        <v>#DIV/0!</v>
      </c>
    </row>
    <row r="178" spans="1:9" s="298" customFormat="1" ht="36.75" customHeight="1" hidden="1">
      <c r="A178" s="107" t="s">
        <v>509</v>
      </c>
      <c r="B178" s="99">
        <v>902</v>
      </c>
      <c r="C178" s="100" t="s">
        <v>36</v>
      </c>
      <c r="D178" s="74" t="s">
        <v>38</v>
      </c>
      <c r="E178" s="47" t="s">
        <v>687</v>
      </c>
      <c r="F178" s="308"/>
      <c r="G178" s="148"/>
      <c r="H178" s="148"/>
      <c r="I178" s="148" t="e">
        <f t="shared" si="14"/>
        <v>#DIV/0!</v>
      </c>
    </row>
    <row r="179" spans="1:9" s="127" customFormat="1" ht="36.75" customHeight="1" hidden="1">
      <c r="A179" s="322" t="s">
        <v>659</v>
      </c>
      <c r="B179" s="310">
        <v>902</v>
      </c>
      <c r="C179" s="76" t="s">
        <v>36</v>
      </c>
      <c r="D179" s="77" t="s">
        <v>38</v>
      </c>
      <c r="E179" s="43" t="s">
        <v>822</v>
      </c>
      <c r="F179" s="283"/>
      <c r="G179" s="237"/>
      <c r="H179" s="237"/>
      <c r="I179" s="237" t="e">
        <f t="shared" si="14"/>
        <v>#DIV/0!</v>
      </c>
    </row>
    <row r="180" spans="1:9" s="127" customFormat="1" ht="9" customHeight="1" hidden="1">
      <c r="A180" s="101" t="s">
        <v>821</v>
      </c>
      <c r="B180" s="310">
        <v>902</v>
      </c>
      <c r="C180" s="76" t="s">
        <v>36</v>
      </c>
      <c r="D180" s="77" t="s">
        <v>38</v>
      </c>
      <c r="E180" s="43" t="s">
        <v>825</v>
      </c>
      <c r="F180" s="283"/>
      <c r="G180" s="237"/>
      <c r="H180" s="237"/>
      <c r="I180" s="237" t="e">
        <f t="shared" si="14"/>
        <v>#DIV/0!</v>
      </c>
    </row>
    <row r="181" spans="1:9" s="127" customFormat="1" ht="36.75" customHeight="1" hidden="1">
      <c r="A181" s="101" t="s">
        <v>508</v>
      </c>
      <c r="B181" s="310">
        <v>902</v>
      </c>
      <c r="C181" s="76" t="s">
        <v>36</v>
      </c>
      <c r="D181" s="77" t="s">
        <v>38</v>
      </c>
      <c r="E181" s="43" t="s">
        <v>825</v>
      </c>
      <c r="F181" s="283">
        <v>310</v>
      </c>
      <c r="G181" s="237"/>
      <c r="H181" s="237"/>
      <c r="I181" s="237" t="e">
        <f t="shared" si="14"/>
        <v>#DIV/0!</v>
      </c>
    </row>
    <row r="182" spans="1:9" ht="36.75" customHeight="1" hidden="1">
      <c r="A182" s="101" t="s">
        <v>504</v>
      </c>
      <c r="B182" s="310">
        <v>902</v>
      </c>
      <c r="C182" s="76" t="s">
        <v>36</v>
      </c>
      <c r="D182" s="77" t="s">
        <v>38</v>
      </c>
      <c r="E182" s="43" t="s">
        <v>862</v>
      </c>
      <c r="F182" s="283"/>
      <c r="G182" s="67"/>
      <c r="H182" s="67"/>
      <c r="I182" s="67" t="e">
        <f t="shared" si="14"/>
        <v>#DIV/0!</v>
      </c>
    </row>
    <row r="183" spans="1:9" ht="36.75" customHeight="1" hidden="1">
      <c r="A183" s="101" t="s">
        <v>424</v>
      </c>
      <c r="B183" s="310">
        <v>902</v>
      </c>
      <c r="C183" s="76" t="s">
        <v>36</v>
      </c>
      <c r="D183" s="77" t="s">
        <v>38</v>
      </c>
      <c r="E183" s="43" t="s">
        <v>862</v>
      </c>
      <c r="F183" s="283">
        <v>310</v>
      </c>
      <c r="G183" s="237"/>
      <c r="H183" s="237"/>
      <c r="I183" s="237" t="e">
        <f t="shared" si="14"/>
        <v>#DIV/0!</v>
      </c>
    </row>
    <row r="184" spans="1:9" s="127" customFormat="1" ht="36.75" customHeight="1" hidden="1">
      <c r="A184" s="101" t="s">
        <v>504</v>
      </c>
      <c r="B184" s="99">
        <v>902</v>
      </c>
      <c r="C184" s="100" t="s">
        <v>36</v>
      </c>
      <c r="D184" s="74" t="s">
        <v>38</v>
      </c>
      <c r="E184" s="303" t="s">
        <v>671</v>
      </c>
      <c r="F184" s="283"/>
      <c r="G184" s="148"/>
      <c r="H184" s="148"/>
      <c r="I184" s="148" t="e">
        <f t="shared" si="14"/>
        <v>#DIV/0!</v>
      </c>
    </row>
    <row r="185" spans="1:9" s="298" customFormat="1" ht="36.75" customHeight="1" hidden="1">
      <c r="A185" s="107" t="s">
        <v>505</v>
      </c>
      <c r="B185" s="99">
        <v>902</v>
      </c>
      <c r="C185" s="100" t="s">
        <v>36</v>
      </c>
      <c r="D185" s="74" t="s">
        <v>38</v>
      </c>
      <c r="E185" s="47" t="s">
        <v>751</v>
      </c>
      <c r="F185" s="308"/>
      <c r="G185" s="148"/>
      <c r="H185" s="148"/>
      <c r="I185" s="148" t="e">
        <f t="shared" si="14"/>
        <v>#DIV/0!</v>
      </c>
    </row>
    <row r="186" spans="1:9" s="127" customFormat="1" ht="36.75" customHeight="1" hidden="1">
      <c r="A186" s="107" t="s">
        <v>506</v>
      </c>
      <c r="B186" s="310">
        <v>902</v>
      </c>
      <c r="C186" s="76" t="s">
        <v>36</v>
      </c>
      <c r="D186" s="77" t="s">
        <v>38</v>
      </c>
      <c r="E186" s="43" t="s">
        <v>752</v>
      </c>
      <c r="F186" s="283"/>
      <c r="G186" s="237"/>
      <c r="H186" s="237"/>
      <c r="I186" s="237" t="e">
        <f t="shared" si="14"/>
        <v>#DIV/0!</v>
      </c>
    </row>
    <row r="187" spans="1:9" s="127" customFormat="1" ht="36.75" customHeight="1" hidden="1">
      <c r="A187" s="329" t="s">
        <v>749</v>
      </c>
      <c r="B187" s="310">
        <v>902</v>
      </c>
      <c r="C187" s="76" t="s">
        <v>36</v>
      </c>
      <c r="D187" s="77" t="s">
        <v>38</v>
      </c>
      <c r="E187" s="43" t="s">
        <v>758</v>
      </c>
      <c r="F187" s="283"/>
      <c r="G187" s="237"/>
      <c r="H187" s="237"/>
      <c r="I187" s="237" t="e">
        <f t="shared" si="14"/>
        <v>#DIV/0!</v>
      </c>
    </row>
    <row r="188" spans="1:9" s="127" customFormat="1" ht="36.75" customHeight="1" hidden="1">
      <c r="A188" s="329" t="s">
        <v>507</v>
      </c>
      <c r="B188" s="310">
        <v>902</v>
      </c>
      <c r="C188" s="76" t="s">
        <v>36</v>
      </c>
      <c r="D188" s="77" t="s">
        <v>38</v>
      </c>
      <c r="E188" s="43" t="s">
        <v>758</v>
      </c>
      <c r="F188" s="283">
        <v>320</v>
      </c>
      <c r="G188" s="237"/>
      <c r="H188" s="237"/>
      <c r="I188" s="237" t="e">
        <f t="shared" si="14"/>
        <v>#DIV/0!</v>
      </c>
    </row>
    <row r="189" spans="1:9" ht="36.75" customHeight="1" hidden="1">
      <c r="A189" s="104" t="s">
        <v>572</v>
      </c>
      <c r="B189" s="91">
        <v>902</v>
      </c>
      <c r="C189" s="47">
        <v>10</v>
      </c>
      <c r="D189" s="47" t="s">
        <v>35</v>
      </c>
      <c r="E189" s="47"/>
      <c r="F189" s="47"/>
      <c r="G189" s="72"/>
      <c r="H189" s="72"/>
      <c r="I189" s="72" t="e">
        <f t="shared" si="14"/>
        <v>#DIV/0!</v>
      </c>
    </row>
    <row r="190" spans="1:9" s="127" customFormat="1" ht="36.75" customHeight="1" hidden="1">
      <c r="A190" s="45" t="s">
        <v>25</v>
      </c>
      <c r="B190" s="91">
        <v>902</v>
      </c>
      <c r="C190" s="47">
        <v>10</v>
      </c>
      <c r="D190" s="47" t="s">
        <v>35</v>
      </c>
      <c r="E190" s="303" t="s">
        <v>667</v>
      </c>
      <c r="F190" s="283"/>
      <c r="G190" s="148"/>
      <c r="H190" s="148"/>
      <c r="I190" s="148" t="e">
        <f t="shared" si="14"/>
        <v>#DIV/0!</v>
      </c>
    </row>
    <row r="191" spans="1:9" s="298" customFormat="1" ht="21.75" customHeight="1" hidden="1">
      <c r="A191" s="107" t="s">
        <v>509</v>
      </c>
      <c r="B191" s="91">
        <v>902</v>
      </c>
      <c r="C191" s="47">
        <v>10</v>
      </c>
      <c r="D191" s="47" t="s">
        <v>35</v>
      </c>
      <c r="E191" s="47" t="s">
        <v>690</v>
      </c>
      <c r="F191" s="308"/>
      <c r="G191" s="148"/>
      <c r="H191" s="148"/>
      <c r="I191" s="148" t="e">
        <f t="shared" si="14"/>
        <v>#DIV/0!</v>
      </c>
    </row>
    <row r="192" spans="1:9" s="127" customFormat="1" ht="36.75" customHeight="1" hidden="1">
      <c r="A192" s="107" t="s">
        <v>510</v>
      </c>
      <c r="B192" s="92">
        <v>902</v>
      </c>
      <c r="C192" s="43">
        <v>10</v>
      </c>
      <c r="D192" s="43" t="s">
        <v>35</v>
      </c>
      <c r="E192" s="43" t="s">
        <v>863</v>
      </c>
      <c r="F192" s="283"/>
      <c r="G192" s="148"/>
      <c r="H192" s="148"/>
      <c r="I192" s="148" t="e">
        <f t="shared" si="14"/>
        <v>#DIV/0!</v>
      </c>
    </row>
    <row r="193" spans="1:9" s="127" customFormat="1" ht="36.75" customHeight="1" hidden="1">
      <c r="A193" s="104" t="s">
        <v>804</v>
      </c>
      <c r="B193" s="92">
        <v>902</v>
      </c>
      <c r="C193" s="43">
        <v>10</v>
      </c>
      <c r="D193" s="43" t="s">
        <v>35</v>
      </c>
      <c r="E193" s="43" t="s">
        <v>864</v>
      </c>
      <c r="F193" s="283"/>
      <c r="G193" s="237"/>
      <c r="H193" s="237"/>
      <c r="I193" s="237" t="e">
        <f t="shared" si="14"/>
        <v>#DIV/0!</v>
      </c>
    </row>
    <row r="194" spans="1:9" s="127" customFormat="1" ht="36.75" customHeight="1" hidden="1">
      <c r="A194" s="104" t="s">
        <v>805</v>
      </c>
      <c r="B194" s="92">
        <v>902</v>
      </c>
      <c r="C194" s="43">
        <v>10</v>
      </c>
      <c r="D194" s="43" t="s">
        <v>35</v>
      </c>
      <c r="E194" s="43" t="s">
        <v>864</v>
      </c>
      <c r="F194" s="283">
        <v>320</v>
      </c>
      <c r="G194" s="237"/>
      <c r="H194" s="237"/>
      <c r="I194" s="237" t="e">
        <f t="shared" si="14"/>
        <v>#DIV/0!</v>
      </c>
    </row>
    <row r="195" spans="1:9" s="127" customFormat="1" ht="36.75" customHeight="1" hidden="1">
      <c r="A195" s="104" t="s">
        <v>572</v>
      </c>
      <c r="B195" s="92">
        <v>902</v>
      </c>
      <c r="C195" s="43">
        <v>10</v>
      </c>
      <c r="D195" s="43" t="s">
        <v>35</v>
      </c>
      <c r="E195" s="43" t="s">
        <v>865</v>
      </c>
      <c r="F195" s="283"/>
      <c r="G195" s="237"/>
      <c r="H195" s="237"/>
      <c r="I195" s="237" t="e">
        <f t="shared" si="14"/>
        <v>#DIV/0!</v>
      </c>
    </row>
    <row r="196" spans="1:9" s="127" customFormat="1" ht="36.75" customHeight="1" hidden="1">
      <c r="A196" s="104" t="s">
        <v>511</v>
      </c>
      <c r="B196" s="92">
        <v>902</v>
      </c>
      <c r="C196" s="43">
        <v>10</v>
      </c>
      <c r="D196" s="43" t="s">
        <v>35</v>
      </c>
      <c r="E196" s="43" t="s">
        <v>865</v>
      </c>
      <c r="F196" s="283">
        <v>630</v>
      </c>
      <c r="G196" s="237"/>
      <c r="H196" s="237"/>
      <c r="I196" s="237" t="e">
        <f t="shared" si="14"/>
        <v>#DIV/0!</v>
      </c>
    </row>
    <row r="197" spans="1:9" s="127" customFormat="1" ht="36.75" customHeight="1" hidden="1">
      <c r="A197" s="104" t="s">
        <v>499</v>
      </c>
      <c r="B197" s="92">
        <v>902</v>
      </c>
      <c r="C197" s="43">
        <v>10</v>
      </c>
      <c r="D197" s="43" t="s">
        <v>35</v>
      </c>
      <c r="E197" s="43" t="s">
        <v>866</v>
      </c>
      <c r="F197" s="283"/>
      <c r="G197" s="237"/>
      <c r="H197" s="237"/>
      <c r="I197" s="237" t="e">
        <f t="shared" si="14"/>
        <v>#DIV/0!</v>
      </c>
    </row>
    <row r="198" spans="1:9" s="127" customFormat="1" ht="36.75" customHeight="1" hidden="1">
      <c r="A198" s="104" t="s">
        <v>569</v>
      </c>
      <c r="B198" s="92">
        <v>902</v>
      </c>
      <c r="C198" s="43">
        <v>10</v>
      </c>
      <c r="D198" s="43" t="s">
        <v>35</v>
      </c>
      <c r="E198" s="43" t="s">
        <v>866</v>
      </c>
      <c r="F198" s="283">
        <v>630</v>
      </c>
      <c r="G198" s="237"/>
      <c r="H198" s="237"/>
      <c r="I198" s="237" t="e">
        <f t="shared" si="14"/>
        <v>#DIV/0!</v>
      </c>
    </row>
    <row r="199" spans="1:9" s="127" customFormat="1" ht="36.75" customHeight="1" hidden="1">
      <c r="A199" s="104" t="s">
        <v>499</v>
      </c>
      <c r="B199" s="91">
        <v>902</v>
      </c>
      <c r="C199" s="47">
        <v>10</v>
      </c>
      <c r="D199" s="47" t="s">
        <v>35</v>
      </c>
      <c r="E199" s="303" t="s">
        <v>668</v>
      </c>
      <c r="F199" s="283"/>
      <c r="G199" s="148"/>
      <c r="H199" s="148"/>
      <c r="I199" s="148" t="e">
        <f t="shared" si="14"/>
        <v>#DIV/0!</v>
      </c>
    </row>
    <row r="200" spans="1:9" s="127" customFormat="1" ht="36.75" customHeight="1" hidden="1">
      <c r="A200" s="107" t="s">
        <v>512</v>
      </c>
      <c r="B200" s="92">
        <v>902</v>
      </c>
      <c r="C200" s="43">
        <v>10</v>
      </c>
      <c r="D200" s="43" t="s">
        <v>35</v>
      </c>
      <c r="E200" s="43" t="s">
        <v>831</v>
      </c>
      <c r="F200" s="283"/>
      <c r="G200" s="237"/>
      <c r="H200" s="237"/>
      <c r="I200" s="237" t="e">
        <f t="shared" si="14"/>
        <v>#DIV/0!</v>
      </c>
    </row>
    <row r="201" spans="1:9" s="127" customFormat="1" ht="18" customHeight="1" hidden="1">
      <c r="A201" s="104" t="s">
        <v>830</v>
      </c>
      <c r="B201" s="92">
        <v>902</v>
      </c>
      <c r="C201" s="43">
        <v>10</v>
      </c>
      <c r="D201" s="43" t="s">
        <v>35</v>
      </c>
      <c r="E201" s="43" t="s">
        <v>832</v>
      </c>
      <c r="F201" s="283"/>
      <c r="G201" s="237"/>
      <c r="H201" s="237"/>
      <c r="I201" s="237" t="e">
        <f t="shared" si="14"/>
        <v>#DIV/0!</v>
      </c>
    </row>
    <row r="202" spans="1:9" s="127" customFormat="1" ht="36.75" customHeight="1" hidden="1">
      <c r="A202" s="104" t="s">
        <v>511</v>
      </c>
      <c r="B202" s="92">
        <v>902</v>
      </c>
      <c r="C202" s="43">
        <v>10</v>
      </c>
      <c r="D202" s="43" t="s">
        <v>35</v>
      </c>
      <c r="E202" s="43" t="s">
        <v>832</v>
      </c>
      <c r="F202" s="283">
        <v>630</v>
      </c>
      <c r="G202" s="237"/>
      <c r="H202" s="237"/>
      <c r="I202" s="237" t="e">
        <f t="shared" si="14"/>
        <v>#DIV/0!</v>
      </c>
    </row>
    <row r="203" spans="1:9" s="127" customFormat="1" ht="18" customHeight="1" hidden="1">
      <c r="A203" s="104" t="s">
        <v>499</v>
      </c>
      <c r="B203" s="92">
        <v>902</v>
      </c>
      <c r="C203" s="43">
        <v>10</v>
      </c>
      <c r="D203" s="43" t="s">
        <v>35</v>
      </c>
      <c r="E203" s="43" t="s">
        <v>833</v>
      </c>
      <c r="F203" s="283"/>
      <c r="G203" s="237"/>
      <c r="H203" s="237"/>
      <c r="I203" s="237" t="e">
        <f t="shared" si="14"/>
        <v>#DIV/0!</v>
      </c>
    </row>
    <row r="204" spans="1:9" s="127" customFormat="1" ht="12" customHeight="1" hidden="1">
      <c r="A204" s="104" t="s">
        <v>569</v>
      </c>
      <c r="B204" s="92">
        <v>902</v>
      </c>
      <c r="C204" s="43">
        <v>10</v>
      </c>
      <c r="D204" s="43" t="s">
        <v>35</v>
      </c>
      <c r="E204" s="43" t="s">
        <v>833</v>
      </c>
      <c r="F204" s="283">
        <v>630</v>
      </c>
      <c r="G204" s="237"/>
      <c r="H204" s="237"/>
      <c r="I204" s="237" t="e">
        <f t="shared" si="14"/>
        <v>#DIV/0!</v>
      </c>
    </row>
    <row r="205" spans="1:9" ht="9.75" customHeight="1" hidden="1">
      <c r="A205" s="104" t="s">
        <v>499</v>
      </c>
      <c r="B205" s="91">
        <v>902</v>
      </c>
      <c r="C205" s="47" t="s">
        <v>89</v>
      </c>
      <c r="D205" s="47"/>
      <c r="E205" s="47"/>
      <c r="F205" s="47"/>
      <c r="G205" s="72"/>
      <c r="H205" s="72"/>
      <c r="I205" s="72" t="e">
        <f t="shared" si="14"/>
        <v>#DIV/0!</v>
      </c>
    </row>
    <row r="206" spans="1:9" ht="12" customHeight="1" hidden="1">
      <c r="A206" s="45" t="s">
        <v>309</v>
      </c>
      <c r="B206" s="91">
        <v>902</v>
      </c>
      <c r="C206" s="47" t="s">
        <v>89</v>
      </c>
      <c r="D206" s="47" t="s">
        <v>34</v>
      </c>
      <c r="E206" s="47"/>
      <c r="F206" s="47"/>
      <c r="G206" s="72"/>
      <c r="H206" s="72"/>
      <c r="I206" s="72" t="e">
        <f t="shared" si="14"/>
        <v>#DIV/0!</v>
      </c>
    </row>
    <row r="207" spans="1:9" s="1" customFormat="1" ht="21" customHeight="1" hidden="1">
      <c r="A207" s="79" t="s">
        <v>303</v>
      </c>
      <c r="B207" s="91">
        <v>902</v>
      </c>
      <c r="C207" s="47" t="s">
        <v>89</v>
      </c>
      <c r="D207" s="47" t="s">
        <v>34</v>
      </c>
      <c r="E207" s="309" t="s">
        <v>625</v>
      </c>
      <c r="F207" s="47"/>
      <c r="G207" s="72"/>
      <c r="H207" s="72"/>
      <c r="I207" s="72" t="e">
        <f t="shared" si="14"/>
        <v>#DIV/0!</v>
      </c>
    </row>
    <row r="208" spans="1:9" ht="24" customHeight="1" hidden="1">
      <c r="A208" s="45" t="s">
        <v>588</v>
      </c>
      <c r="B208" s="91">
        <v>902</v>
      </c>
      <c r="C208" s="47" t="s">
        <v>89</v>
      </c>
      <c r="D208" s="47" t="s">
        <v>34</v>
      </c>
      <c r="E208" s="71" t="s">
        <v>633</v>
      </c>
      <c r="F208" s="283"/>
      <c r="G208" s="72"/>
      <c r="H208" s="72"/>
      <c r="I208" s="72" t="e">
        <f aca="true" t="shared" si="16" ref="I208:I271">H208*100/G208</f>
        <v>#DIV/0!</v>
      </c>
    </row>
    <row r="209" spans="1:9" s="127" customFormat="1" ht="21" customHeight="1" hidden="1">
      <c r="A209" s="45" t="s">
        <v>197</v>
      </c>
      <c r="B209" s="92">
        <v>902</v>
      </c>
      <c r="C209" s="43" t="s">
        <v>89</v>
      </c>
      <c r="D209" s="43" t="s">
        <v>34</v>
      </c>
      <c r="E209" s="52" t="s">
        <v>779</v>
      </c>
      <c r="F209" s="304"/>
      <c r="G209" s="67"/>
      <c r="H209" s="67"/>
      <c r="I209" s="67" t="e">
        <f t="shared" si="16"/>
        <v>#DIV/0!</v>
      </c>
    </row>
    <row r="210" spans="1:9" s="127" customFormat="1" ht="21" customHeight="1" hidden="1">
      <c r="A210" s="41" t="s">
        <v>513</v>
      </c>
      <c r="B210" s="92">
        <v>902</v>
      </c>
      <c r="C210" s="43" t="s">
        <v>89</v>
      </c>
      <c r="D210" s="43" t="s">
        <v>34</v>
      </c>
      <c r="E210" s="52" t="s">
        <v>779</v>
      </c>
      <c r="F210" s="151" t="s">
        <v>515</v>
      </c>
      <c r="G210" s="67"/>
      <c r="H210" s="67"/>
      <c r="I210" s="67" t="e">
        <f t="shared" si="16"/>
        <v>#DIV/0!</v>
      </c>
    </row>
    <row r="211" spans="1:9" ht="18" customHeight="1" hidden="1" thickBot="1">
      <c r="A211" s="229" t="s">
        <v>514</v>
      </c>
      <c r="B211" s="86">
        <v>904</v>
      </c>
      <c r="C211" s="87"/>
      <c r="D211" s="87"/>
      <c r="E211" s="87"/>
      <c r="F211" s="87"/>
      <c r="G211" s="88"/>
      <c r="H211" s="88"/>
      <c r="I211" s="88" t="e">
        <f t="shared" si="16"/>
        <v>#DIV/0!</v>
      </c>
    </row>
    <row r="212" spans="1:9" ht="21" customHeight="1" hidden="1" thickBot="1">
      <c r="A212" s="85" t="s">
        <v>373</v>
      </c>
      <c r="B212" s="89">
        <v>904</v>
      </c>
      <c r="C212" s="61" t="s">
        <v>28</v>
      </c>
      <c r="D212" s="61"/>
      <c r="E212" s="61"/>
      <c r="F212" s="61"/>
      <c r="G212" s="119"/>
      <c r="H212" s="119"/>
      <c r="I212" s="119" t="e">
        <f t="shared" si="16"/>
        <v>#DIV/0!</v>
      </c>
    </row>
    <row r="213" spans="1:9" ht="21" customHeight="1" hidden="1">
      <c r="A213" s="59" t="s">
        <v>69</v>
      </c>
      <c r="B213" s="89">
        <v>904</v>
      </c>
      <c r="C213" s="60" t="s">
        <v>28</v>
      </c>
      <c r="D213" s="61" t="s">
        <v>29</v>
      </c>
      <c r="E213" s="61"/>
      <c r="F213" s="61"/>
      <c r="G213" s="75"/>
      <c r="H213" s="75"/>
      <c r="I213" s="75" t="e">
        <f t="shared" si="16"/>
        <v>#DIV/0!</v>
      </c>
    </row>
    <row r="214" spans="1:9" s="127" customFormat="1" ht="19.5" customHeight="1" hidden="1">
      <c r="A214" s="59" t="s">
        <v>26</v>
      </c>
      <c r="B214" s="89">
        <v>904</v>
      </c>
      <c r="C214" s="60" t="s">
        <v>28</v>
      </c>
      <c r="D214" s="61" t="s">
        <v>29</v>
      </c>
      <c r="E214" s="356" t="s">
        <v>665</v>
      </c>
      <c r="F214" s="285"/>
      <c r="G214" s="119"/>
      <c r="H214" s="119"/>
      <c r="I214" s="119" t="e">
        <f t="shared" si="16"/>
        <v>#DIV/0!</v>
      </c>
    </row>
    <row r="215" spans="1:9" s="298" customFormat="1" ht="25.5" customHeight="1" hidden="1">
      <c r="A215" s="152" t="s">
        <v>516</v>
      </c>
      <c r="B215" s="89">
        <v>904</v>
      </c>
      <c r="C215" s="60" t="s">
        <v>28</v>
      </c>
      <c r="D215" s="61" t="s">
        <v>29</v>
      </c>
      <c r="E215" s="47" t="s">
        <v>674</v>
      </c>
      <c r="F215" s="308"/>
      <c r="G215" s="148"/>
      <c r="H215" s="148"/>
      <c r="I215" s="148" t="e">
        <f t="shared" si="16"/>
        <v>#DIV/0!</v>
      </c>
    </row>
    <row r="216" spans="1:9" s="127" customFormat="1" ht="18" customHeight="1" hidden="1">
      <c r="A216" s="107" t="s">
        <v>664</v>
      </c>
      <c r="B216" s="110">
        <v>904</v>
      </c>
      <c r="C216" s="111" t="s">
        <v>28</v>
      </c>
      <c r="D216" s="55" t="s">
        <v>29</v>
      </c>
      <c r="E216" s="43" t="s">
        <v>694</v>
      </c>
      <c r="F216" s="283"/>
      <c r="G216" s="237"/>
      <c r="H216" s="237"/>
      <c r="I216" s="237" t="e">
        <f t="shared" si="16"/>
        <v>#DIV/0!</v>
      </c>
    </row>
    <row r="217" spans="1:9" s="127" customFormat="1" ht="25.5" customHeight="1" hidden="1">
      <c r="A217" s="104" t="s">
        <v>648</v>
      </c>
      <c r="B217" s="110">
        <v>904</v>
      </c>
      <c r="C217" s="111" t="s">
        <v>28</v>
      </c>
      <c r="D217" s="55" t="s">
        <v>29</v>
      </c>
      <c r="E217" s="43" t="s">
        <v>700</v>
      </c>
      <c r="F217" s="283"/>
      <c r="G217" s="237"/>
      <c r="H217" s="237"/>
      <c r="I217" s="237" t="e">
        <f t="shared" si="16"/>
        <v>#DIV/0!</v>
      </c>
    </row>
    <row r="218" spans="1:9" s="127" customFormat="1" ht="18" customHeight="1" hidden="1">
      <c r="A218" s="104" t="s">
        <v>517</v>
      </c>
      <c r="B218" s="110">
        <v>904</v>
      </c>
      <c r="C218" s="111" t="s">
        <v>28</v>
      </c>
      <c r="D218" s="55" t="s">
        <v>29</v>
      </c>
      <c r="E218" s="43" t="s">
        <v>700</v>
      </c>
      <c r="F218" s="283">
        <v>610</v>
      </c>
      <c r="G218" s="237"/>
      <c r="H218" s="237"/>
      <c r="I218" s="237" t="e">
        <f t="shared" si="16"/>
        <v>#DIV/0!</v>
      </c>
    </row>
    <row r="219" spans="1:9" s="127" customFormat="1" ht="25.5" customHeight="1" hidden="1">
      <c r="A219" s="104" t="s">
        <v>518</v>
      </c>
      <c r="B219" s="110">
        <v>904</v>
      </c>
      <c r="C219" s="111" t="s">
        <v>28</v>
      </c>
      <c r="D219" s="55" t="s">
        <v>29</v>
      </c>
      <c r="E219" s="43" t="s">
        <v>696</v>
      </c>
      <c r="F219" s="283"/>
      <c r="G219" s="237"/>
      <c r="H219" s="237"/>
      <c r="I219" s="237" t="e">
        <f t="shared" si="16"/>
        <v>#DIV/0!</v>
      </c>
    </row>
    <row r="220" spans="1:9" s="127" customFormat="1" ht="18" customHeight="1" hidden="1">
      <c r="A220" s="104" t="s">
        <v>558</v>
      </c>
      <c r="B220" s="110">
        <v>904</v>
      </c>
      <c r="C220" s="111" t="s">
        <v>28</v>
      </c>
      <c r="D220" s="55" t="s">
        <v>29</v>
      </c>
      <c r="E220" s="43" t="s">
        <v>696</v>
      </c>
      <c r="F220" s="283">
        <v>610</v>
      </c>
      <c r="G220" s="237"/>
      <c r="H220" s="237"/>
      <c r="I220" s="237" t="e">
        <f t="shared" si="16"/>
        <v>#DIV/0!</v>
      </c>
    </row>
    <row r="221" spans="1:9" s="127" customFormat="1" ht="15.75" customHeight="1" hidden="1">
      <c r="A221" s="104" t="s">
        <v>518</v>
      </c>
      <c r="B221" s="110">
        <v>904</v>
      </c>
      <c r="C221" s="111" t="s">
        <v>28</v>
      </c>
      <c r="D221" s="55" t="s">
        <v>29</v>
      </c>
      <c r="E221" s="43" t="s">
        <v>697</v>
      </c>
      <c r="F221" s="283"/>
      <c r="G221" s="237"/>
      <c r="H221" s="237"/>
      <c r="I221" s="237" t="e">
        <f t="shared" si="16"/>
        <v>#DIV/0!</v>
      </c>
    </row>
    <row r="222" spans="1:9" s="127" customFormat="1" ht="21.75" customHeight="1" hidden="1">
      <c r="A222" s="104" t="s">
        <v>557</v>
      </c>
      <c r="B222" s="110">
        <v>904</v>
      </c>
      <c r="C222" s="111" t="s">
        <v>28</v>
      </c>
      <c r="D222" s="55" t="s">
        <v>29</v>
      </c>
      <c r="E222" s="43" t="s">
        <v>697</v>
      </c>
      <c r="F222" s="283">
        <v>610</v>
      </c>
      <c r="G222" s="237"/>
      <c r="H222" s="237"/>
      <c r="I222" s="237" t="e">
        <f t="shared" si="16"/>
        <v>#DIV/0!</v>
      </c>
    </row>
    <row r="223" spans="1:9" s="127" customFormat="1" ht="18" customHeight="1" hidden="1">
      <c r="A223" s="104" t="s">
        <v>518</v>
      </c>
      <c r="B223" s="110">
        <v>904</v>
      </c>
      <c r="C223" s="111" t="s">
        <v>28</v>
      </c>
      <c r="D223" s="55" t="s">
        <v>29</v>
      </c>
      <c r="E223" s="43" t="s">
        <v>698</v>
      </c>
      <c r="F223" s="283"/>
      <c r="G223" s="237"/>
      <c r="H223" s="237"/>
      <c r="I223" s="237" t="e">
        <f t="shared" si="16"/>
        <v>#DIV/0!</v>
      </c>
    </row>
    <row r="224" spans="1:9" s="127" customFormat="1" ht="21" customHeight="1" hidden="1">
      <c r="A224" s="104" t="s">
        <v>695</v>
      </c>
      <c r="B224" s="110">
        <v>904</v>
      </c>
      <c r="C224" s="111" t="s">
        <v>28</v>
      </c>
      <c r="D224" s="55" t="s">
        <v>29</v>
      </c>
      <c r="E224" s="43" t="s">
        <v>698</v>
      </c>
      <c r="F224" s="283">
        <v>610</v>
      </c>
      <c r="G224" s="237"/>
      <c r="H224" s="237"/>
      <c r="I224" s="237" t="e">
        <f t="shared" si="16"/>
        <v>#DIV/0!</v>
      </c>
    </row>
    <row r="225" spans="1:9" ht="15.75" customHeight="1" hidden="1">
      <c r="A225" s="104" t="s">
        <v>518</v>
      </c>
      <c r="B225" s="103">
        <v>904</v>
      </c>
      <c r="C225" s="70" t="s">
        <v>28</v>
      </c>
      <c r="D225" s="70" t="s">
        <v>34</v>
      </c>
      <c r="E225" s="71"/>
      <c r="F225" s="71"/>
      <c r="G225" s="72"/>
      <c r="H225" s="72"/>
      <c r="I225" s="72" t="e">
        <f t="shared" si="16"/>
        <v>#DIV/0!</v>
      </c>
    </row>
    <row r="226" spans="1:9" s="127" customFormat="1" ht="24" customHeight="1" hidden="1">
      <c r="A226" s="68" t="s">
        <v>4</v>
      </c>
      <c r="B226" s="103">
        <v>904</v>
      </c>
      <c r="C226" s="70" t="s">
        <v>28</v>
      </c>
      <c r="D226" s="70" t="s">
        <v>34</v>
      </c>
      <c r="E226" s="356" t="s">
        <v>665</v>
      </c>
      <c r="F226" s="285"/>
      <c r="G226" s="119"/>
      <c r="H226" s="119"/>
      <c r="I226" s="119" t="e">
        <f t="shared" si="16"/>
        <v>#DIV/0!</v>
      </c>
    </row>
    <row r="227" spans="1:9" s="298" customFormat="1" ht="27" customHeight="1" hidden="1">
      <c r="A227" s="152" t="s">
        <v>516</v>
      </c>
      <c r="B227" s="89">
        <v>904</v>
      </c>
      <c r="C227" s="60" t="s">
        <v>28</v>
      </c>
      <c r="D227" s="61" t="s">
        <v>34</v>
      </c>
      <c r="E227" s="47" t="s">
        <v>674</v>
      </c>
      <c r="F227" s="308"/>
      <c r="G227" s="148"/>
      <c r="H227" s="148"/>
      <c r="I227" s="148" t="e">
        <f t="shared" si="16"/>
        <v>#DIV/0!</v>
      </c>
    </row>
    <row r="228" spans="1:9" s="127" customFormat="1" ht="17.25" customHeight="1" hidden="1">
      <c r="A228" s="107" t="s">
        <v>664</v>
      </c>
      <c r="B228" s="102">
        <v>904</v>
      </c>
      <c r="C228" s="69" t="s">
        <v>28</v>
      </c>
      <c r="D228" s="69" t="s">
        <v>34</v>
      </c>
      <c r="E228" s="43" t="s">
        <v>699</v>
      </c>
      <c r="F228" s="283"/>
      <c r="G228" s="237"/>
      <c r="H228" s="237"/>
      <c r="I228" s="237" t="e">
        <f t="shared" si="16"/>
        <v>#DIV/0!</v>
      </c>
    </row>
    <row r="229" spans="1:9" s="127" customFormat="1" ht="12" customHeight="1" hidden="1">
      <c r="A229" s="104" t="s">
        <v>649</v>
      </c>
      <c r="B229" s="102">
        <v>904</v>
      </c>
      <c r="C229" s="69" t="s">
        <v>28</v>
      </c>
      <c r="D229" s="69" t="s">
        <v>34</v>
      </c>
      <c r="E229" s="43" t="s">
        <v>701</v>
      </c>
      <c r="F229" s="283"/>
      <c r="G229" s="237"/>
      <c r="H229" s="237"/>
      <c r="I229" s="237" t="e">
        <f t="shared" si="16"/>
        <v>#DIV/0!</v>
      </c>
    </row>
    <row r="230" spans="1:9" s="127" customFormat="1" ht="20.25" customHeight="1" hidden="1">
      <c r="A230" s="104" t="s">
        <v>519</v>
      </c>
      <c r="B230" s="102">
        <v>904</v>
      </c>
      <c r="C230" s="69" t="s">
        <v>28</v>
      </c>
      <c r="D230" s="69" t="s">
        <v>34</v>
      </c>
      <c r="E230" s="43" t="s">
        <v>701</v>
      </c>
      <c r="F230" s="283">
        <v>610</v>
      </c>
      <c r="G230" s="237"/>
      <c r="H230" s="237"/>
      <c r="I230" s="237" t="e">
        <f t="shared" si="16"/>
        <v>#DIV/0!</v>
      </c>
    </row>
    <row r="231" spans="1:9" s="127" customFormat="1" ht="18" customHeight="1" hidden="1">
      <c r="A231" s="104" t="s">
        <v>518</v>
      </c>
      <c r="B231" s="102">
        <v>904</v>
      </c>
      <c r="C231" s="69" t="s">
        <v>28</v>
      </c>
      <c r="D231" s="69" t="s">
        <v>34</v>
      </c>
      <c r="E231" s="43" t="s">
        <v>702</v>
      </c>
      <c r="F231" s="283"/>
      <c r="G231" s="237"/>
      <c r="H231" s="237"/>
      <c r="I231" s="237" t="e">
        <f t="shared" si="16"/>
        <v>#DIV/0!</v>
      </c>
    </row>
    <row r="232" spans="1:9" s="127" customFormat="1" ht="20.25" customHeight="1" hidden="1">
      <c r="A232" s="104" t="s">
        <v>558</v>
      </c>
      <c r="B232" s="102">
        <v>904</v>
      </c>
      <c r="C232" s="69" t="s">
        <v>28</v>
      </c>
      <c r="D232" s="69" t="s">
        <v>34</v>
      </c>
      <c r="E232" s="43" t="s">
        <v>702</v>
      </c>
      <c r="F232" s="283">
        <v>610</v>
      </c>
      <c r="G232" s="237"/>
      <c r="H232" s="237"/>
      <c r="I232" s="237" t="e">
        <f t="shared" si="16"/>
        <v>#DIV/0!</v>
      </c>
    </row>
    <row r="233" spans="1:9" s="127" customFormat="1" ht="15.75" customHeight="1" hidden="1">
      <c r="A233" s="104" t="s">
        <v>518</v>
      </c>
      <c r="B233" s="102">
        <v>904</v>
      </c>
      <c r="C233" s="69" t="s">
        <v>28</v>
      </c>
      <c r="D233" s="69" t="s">
        <v>34</v>
      </c>
      <c r="E233" s="43" t="s">
        <v>704</v>
      </c>
      <c r="F233" s="283"/>
      <c r="G233" s="237"/>
      <c r="H233" s="237"/>
      <c r="I233" s="237" t="e">
        <f t="shared" si="16"/>
        <v>#DIV/0!</v>
      </c>
    </row>
    <row r="234" spans="1:9" s="127" customFormat="1" ht="23.25" customHeight="1" hidden="1">
      <c r="A234" s="104" t="s">
        <v>521</v>
      </c>
      <c r="B234" s="102">
        <v>904</v>
      </c>
      <c r="C234" s="69" t="s">
        <v>28</v>
      </c>
      <c r="D234" s="69" t="s">
        <v>34</v>
      </c>
      <c r="E234" s="43" t="s">
        <v>704</v>
      </c>
      <c r="F234" s="283">
        <v>610</v>
      </c>
      <c r="G234" s="237"/>
      <c r="H234" s="237"/>
      <c r="I234" s="237" t="e">
        <f t="shared" si="16"/>
        <v>#DIV/0!</v>
      </c>
    </row>
    <row r="235" spans="1:9" s="127" customFormat="1" ht="19.5" customHeight="1" hidden="1">
      <c r="A235" s="104" t="s">
        <v>518</v>
      </c>
      <c r="B235" s="102">
        <v>904</v>
      </c>
      <c r="C235" s="69" t="s">
        <v>28</v>
      </c>
      <c r="D235" s="69" t="s">
        <v>34</v>
      </c>
      <c r="E235" s="43" t="s">
        <v>703</v>
      </c>
      <c r="F235" s="283"/>
      <c r="G235" s="237">
        <f>G236</f>
        <v>0</v>
      </c>
      <c r="H235" s="237"/>
      <c r="I235" s="237" t="e">
        <f t="shared" si="16"/>
        <v>#DIV/0!</v>
      </c>
    </row>
    <row r="236" spans="1:9" s="127" customFormat="1" ht="15.75" customHeight="1" hidden="1">
      <c r="A236" s="104" t="s">
        <v>560</v>
      </c>
      <c r="B236" s="102">
        <v>904</v>
      </c>
      <c r="C236" s="69" t="s">
        <v>28</v>
      </c>
      <c r="D236" s="69" t="s">
        <v>34</v>
      </c>
      <c r="E236" s="43" t="s">
        <v>703</v>
      </c>
      <c r="F236" s="283">
        <v>610</v>
      </c>
      <c r="G236" s="237"/>
      <c r="H236" s="237"/>
      <c r="I236" s="237" t="e">
        <f t="shared" si="16"/>
        <v>#DIV/0!</v>
      </c>
    </row>
    <row r="237" spans="1:9" s="127" customFormat="1" ht="21" customHeight="1" hidden="1">
      <c r="A237" s="104" t="s">
        <v>518</v>
      </c>
      <c r="B237" s="102">
        <v>904</v>
      </c>
      <c r="C237" s="69" t="s">
        <v>28</v>
      </c>
      <c r="D237" s="69" t="s">
        <v>34</v>
      </c>
      <c r="E237" s="43" t="s">
        <v>868</v>
      </c>
      <c r="F237" s="283"/>
      <c r="G237" s="237"/>
      <c r="H237" s="237"/>
      <c r="I237" s="237" t="e">
        <f t="shared" si="16"/>
        <v>#DIV/0!</v>
      </c>
    </row>
    <row r="238" spans="1:9" s="127" customFormat="1" ht="14.25" customHeight="1" hidden="1">
      <c r="A238" s="104" t="s">
        <v>867</v>
      </c>
      <c r="B238" s="102">
        <v>904</v>
      </c>
      <c r="C238" s="69" t="s">
        <v>28</v>
      </c>
      <c r="D238" s="69" t="s">
        <v>34</v>
      </c>
      <c r="E238" s="43" t="s">
        <v>868</v>
      </c>
      <c r="F238" s="283">
        <v>610</v>
      </c>
      <c r="G238" s="237"/>
      <c r="H238" s="237"/>
      <c r="I238" s="237" t="e">
        <f t="shared" si="16"/>
        <v>#DIV/0!</v>
      </c>
    </row>
    <row r="239" spans="1:9" s="298" customFormat="1" ht="1.5" customHeight="1" hidden="1">
      <c r="A239" s="104" t="s">
        <v>518</v>
      </c>
      <c r="B239" s="103">
        <v>904</v>
      </c>
      <c r="C239" s="70" t="s">
        <v>28</v>
      </c>
      <c r="D239" s="70" t="s">
        <v>34</v>
      </c>
      <c r="E239" s="47" t="s">
        <v>675</v>
      </c>
      <c r="F239" s="308"/>
      <c r="G239" s="148"/>
      <c r="H239" s="148"/>
      <c r="I239" s="148" t="e">
        <f t="shared" si="16"/>
        <v>#DIV/0!</v>
      </c>
    </row>
    <row r="240" spans="1:9" s="127" customFormat="1" ht="19.5" customHeight="1" hidden="1">
      <c r="A240" s="107" t="s">
        <v>655</v>
      </c>
      <c r="B240" s="102">
        <v>904</v>
      </c>
      <c r="C240" s="69" t="s">
        <v>28</v>
      </c>
      <c r="D240" s="69" t="s">
        <v>34</v>
      </c>
      <c r="E240" s="43" t="s">
        <v>710</v>
      </c>
      <c r="F240" s="283"/>
      <c r="G240" s="237"/>
      <c r="H240" s="237"/>
      <c r="I240" s="237" t="e">
        <f t="shared" si="16"/>
        <v>#DIV/0!</v>
      </c>
    </row>
    <row r="241" spans="1:9" s="127" customFormat="1" ht="19.5" customHeight="1" hidden="1">
      <c r="A241" s="104" t="s">
        <v>651</v>
      </c>
      <c r="B241" s="102">
        <v>904</v>
      </c>
      <c r="C241" s="69" t="s">
        <v>28</v>
      </c>
      <c r="D241" s="69" t="s">
        <v>34</v>
      </c>
      <c r="E241" s="43" t="s">
        <v>711</v>
      </c>
      <c r="F241" s="283"/>
      <c r="G241" s="237"/>
      <c r="H241" s="237"/>
      <c r="I241" s="237" t="e">
        <f t="shared" si="16"/>
        <v>#DIV/0!</v>
      </c>
    </row>
    <row r="242" spans="1:9" s="127" customFormat="1" ht="20.25" customHeight="1" hidden="1">
      <c r="A242" s="104" t="s">
        <v>520</v>
      </c>
      <c r="B242" s="102">
        <v>904</v>
      </c>
      <c r="C242" s="69" t="s">
        <v>28</v>
      </c>
      <c r="D242" s="69" t="s">
        <v>34</v>
      </c>
      <c r="E242" s="43" t="s">
        <v>711</v>
      </c>
      <c r="F242" s="283">
        <v>610</v>
      </c>
      <c r="G242" s="237"/>
      <c r="H242" s="237"/>
      <c r="I242" s="237" t="e">
        <f t="shared" si="16"/>
        <v>#DIV/0!</v>
      </c>
    </row>
    <row r="243" spans="1:9" s="298" customFormat="1" ht="17.25" customHeight="1" hidden="1">
      <c r="A243" s="104" t="s">
        <v>518</v>
      </c>
      <c r="B243" s="103">
        <v>904</v>
      </c>
      <c r="C243" s="70" t="s">
        <v>28</v>
      </c>
      <c r="D243" s="70" t="s">
        <v>34</v>
      </c>
      <c r="E243" s="47" t="s">
        <v>677</v>
      </c>
      <c r="F243" s="308"/>
      <c r="G243" s="148"/>
      <c r="H243" s="148"/>
      <c r="I243" s="148" t="e">
        <f t="shared" si="16"/>
        <v>#DIV/0!</v>
      </c>
    </row>
    <row r="244" spans="1:9" s="298" customFormat="1" ht="24" customHeight="1" hidden="1">
      <c r="A244" s="107" t="s">
        <v>522</v>
      </c>
      <c r="B244" s="102">
        <v>904</v>
      </c>
      <c r="C244" s="69" t="s">
        <v>28</v>
      </c>
      <c r="D244" s="69" t="s">
        <v>34</v>
      </c>
      <c r="E244" s="43" t="s">
        <v>719</v>
      </c>
      <c r="F244" s="308"/>
      <c r="G244" s="237"/>
      <c r="H244" s="237"/>
      <c r="I244" s="237" t="e">
        <f t="shared" si="16"/>
        <v>#DIV/0!</v>
      </c>
    </row>
    <row r="245" spans="1:9" s="298" customFormat="1" ht="18" customHeight="1" hidden="1">
      <c r="A245" s="104" t="s">
        <v>718</v>
      </c>
      <c r="B245" s="102">
        <v>904</v>
      </c>
      <c r="C245" s="69" t="s">
        <v>28</v>
      </c>
      <c r="D245" s="69" t="s">
        <v>34</v>
      </c>
      <c r="E245" s="43" t="s">
        <v>720</v>
      </c>
      <c r="F245" s="308"/>
      <c r="G245" s="237"/>
      <c r="H245" s="237"/>
      <c r="I245" s="237" t="e">
        <f t="shared" si="16"/>
        <v>#DIV/0!</v>
      </c>
    </row>
    <row r="246" spans="1:9" s="298" customFormat="1" ht="29.25" customHeight="1" hidden="1">
      <c r="A246" s="104" t="s">
        <v>523</v>
      </c>
      <c r="B246" s="102">
        <v>904</v>
      </c>
      <c r="C246" s="69" t="s">
        <v>28</v>
      </c>
      <c r="D246" s="69" t="s">
        <v>34</v>
      </c>
      <c r="E246" s="43" t="s">
        <v>720</v>
      </c>
      <c r="F246" s="283">
        <v>610</v>
      </c>
      <c r="G246" s="237"/>
      <c r="H246" s="237"/>
      <c r="I246" s="237" t="e">
        <f t="shared" si="16"/>
        <v>#DIV/0!</v>
      </c>
    </row>
    <row r="247" spans="1:9" s="127" customFormat="1" ht="21.75" customHeight="1" hidden="1">
      <c r="A247" s="104" t="s">
        <v>518</v>
      </c>
      <c r="B247" s="91">
        <v>904</v>
      </c>
      <c r="C247" s="46" t="s">
        <v>28</v>
      </c>
      <c r="D247" s="47" t="s">
        <v>34</v>
      </c>
      <c r="E247" s="356" t="s">
        <v>667</v>
      </c>
      <c r="F247" s="283"/>
      <c r="G247" s="148"/>
      <c r="H247" s="148"/>
      <c r="I247" s="148" t="e">
        <f t="shared" si="16"/>
        <v>#DIV/0!</v>
      </c>
    </row>
    <row r="248" spans="1:9" s="298" customFormat="1" ht="24" customHeight="1" hidden="1">
      <c r="A248" s="107" t="s">
        <v>509</v>
      </c>
      <c r="B248" s="91">
        <v>904</v>
      </c>
      <c r="C248" s="46" t="s">
        <v>28</v>
      </c>
      <c r="D248" s="47" t="s">
        <v>34</v>
      </c>
      <c r="E248" s="47" t="s">
        <v>688</v>
      </c>
      <c r="F248" s="308"/>
      <c r="G248" s="148"/>
      <c r="H248" s="148"/>
      <c r="I248" s="148" t="e">
        <f t="shared" si="16"/>
        <v>#DIV/0!</v>
      </c>
    </row>
    <row r="249" spans="1:9" s="298" customFormat="1" ht="31.5" customHeight="1" hidden="1">
      <c r="A249" s="322" t="s">
        <v>525</v>
      </c>
      <c r="B249" s="92">
        <v>904</v>
      </c>
      <c r="C249" s="42" t="s">
        <v>28</v>
      </c>
      <c r="D249" s="43" t="s">
        <v>34</v>
      </c>
      <c r="E249" s="43" t="s">
        <v>850</v>
      </c>
      <c r="F249" s="283"/>
      <c r="G249" s="237"/>
      <c r="H249" s="237"/>
      <c r="I249" s="237" t="e">
        <f t="shared" si="16"/>
        <v>#DIV/0!</v>
      </c>
    </row>
    <row r="250" spans="1:9" s="298" customFormat="1" ht="15.75" customHeight="1" hidden="1">
      <c r="A250" s="101" t="s">
        <v>820</v>
      </c>
      <c r="B250" s="92">
        <v>904</v>
      </c>
      <c r="C250" s="42" t="s">
        <v>28</v>
      </c>
      <c r="D250" s="43" t="s">
        <v>34</v>
      </c>
      <c r="E250" s="43" t="s">
        <v>850</v>
      </c>
      <c r="F250" s="283">
        <v>610</v>
      </c>
      <c r="G250" s="237"/>
      <c r="H250" s="237"/>
      <c r="I250" s="237" t="e">
        <f t="shared" si="16"/>
        <v>#DIV/0!</v>
      </c>
    </row>
    <row r="251" spans="1:9" s="127" customFormat="1" ht="26.25" customHeight="1" hidden="1">
      <c r="A251" s="104" t="s">
        <v>518</v>
      </c>
      <c r="B251" s="103">
        <v>904</v>
      </c>
      <c r="C251" s="70" t="s">
        <v>28</v>
      </c>
      <c r="D251" s="70" t="s">
        <v>34</v>
      </c>
      <c r="E251" s="356" t="s">
        <v>629</v>
      </c>
      <c r="F251" s="283"/>
      <c r="G251" s="148"/>
      <c r="H251" s="148"/>
      <c r="I251" s="148" t="e">
        <f t="shared" si="16"/>
        <v>#DIV/0!</v>
      </c>
    </row>
    <row r="252" spans="1:9" s="298" customFormat="1" ht="18" customHeight="1" hidden="1">
      <c r="A252" s="107" t="s">
        <v>495</v>
      </c>
      <c r="B252" s="103">
        <v>904</v>
      </c>
      <c r="C252" s="70" t="s">
        <v>28</v>
      </c>
      <c r="D252" s="70" t="s">
        <v>34</v>
      </c>
      <c r="E252" s="47" t="s">
        <v>630</v>
      </c>
      <c r="F252" s="308"/>
      <c r="G252" s="148"/>
      <c r="H252" s="148"/>
      <c r="I252" s="148" t="e">
        <f t="shared" si="16"/>
        <v>#DIV/0!</v>
      </c>
    </row>
    <row r="253" spans="1:9" s="127" customFormat="1" ht="18" customHeight="1" hidden="1">
      <c r="A253" s="107" t="s">
        <v>501</v>
      </c>
      <c r="B253" s="102">
        <v>904</v>
      </c>
      <c r="C253" s="69" t="s">
        <v>28</v>
      </c>
      <c r="D253" s="69" t="s">
        <v>34</v>
      </c>
      <c r="E253" s="43" t="s">
        <v>632</v>
      </c>
      <c r="F253" s="283"/>
      <c r="G253" s="148"/>
      <c r="H253" s="148"/>
      <c r="I253" s="148" t="e">
        <f t="shared" si="16"/>
        <v>#DIV/0!</v>
      </c>
    </row>
    <row r="254" spans="1:9" s="127" customFormat="1" ht="23.25" customHeight="1" hidden="1">
      <c r="A254" s="104" t="s">
        <v>844</v>
      </c>
      <c r="B254" s="102">
        <v>904</v>
      </c>
      <c r="C254" s="69" t="s">
        <v>28</v>
      </c>
      <c r="D254" s="69" t="s">
        <v>34</v>
      </c>
      <c r="E254" s="43" t="s">
        <v>631</v>
      </c>
      <c r="F254" s="283"/>
      <c r="G254" s="237"/>
      <c r="H254" s="237"/>
      <c r="I254" s="237" t="e">
        <f t="shared" si="16"/>
        <v>#DIV/0!</v>
      </c>
    </row>
    <row r="255" spans="1:9" s="127" customFormat="1" ht="15.75" customHeight="1" hidden="1">
      <c r="A255" s="104" t="s">
        <v>502</v>
      </c>
      <c r="B255" s="102">
        <v>904</v>
      </c>
      <c r="C255" s="69" t="s">
        <v>28</v>
      </c>
      <c r="D255" s="69" t="s">
        <v>34</v>
      </c>
      <c r="E255" s="43" t="s">
        <v>631</v>
      </c>
      <c r="F255" s="283">
        <v>610</v>
      </c>
      <c r="G255" s="237"/>
      <c r="H255" s="237"/>
      <c r="I255" s="237" t="e">
        <f t="shared" si="16"/>
        <v>#DIV/0!</v>
      </c>
    </row>
    <row r="256" spans="1:9" s="127" customFormat="1" ht="12" customHeight="1" hidden="1">
      <c r="A256" s="104" t="s">
        <v>518</v>
      </c>
      <c r="B256" s="103">
        <v>904</v>
      </c>
      <c r="C256" s="70" t="s">
        <v>28</v>
      </c>
      <c r="D256" s="70" t="s">
        <v>34</v>
      </c>
      <c r="E256" s="303" t="s">
        <v>639</v>
      </c>
      <c r="F256" s="283"/>
      <c r="G256" s="148"/>
      <c r="H256" s="148"/>
      <c r="I256" s="148" t="e">
        <f t="shared" si="16"/>
        <v>#DIV/0!</v>
      </c>
    </row>
    <row r="257" spans="1:9" s="127" customFormat="1" ht="23.25" customHeight="1" hidden="1">
      <c r="A257" s="327" t="s">
        <v>660</v>
      </c>
      <c r="B257" s="102">
        <v>904</v>
      </c>
      <c r="C257" s="69" t="s">
        <v>28</v>
      </c>
      <c r="D257" s="69" t="s">
        <v>34</v>
      </c>
      <c r="E257" s="302" t="s">
        <v>770</v>
      </c>
      <c r="F257" s="283"/>
      <c r="G257" s="148"/>
      <c r="H257" s="148"/>
      <c r="I257" s="148" t="e">
        <f t="shared" si="16"/>
        <v>#DIV/0!</v>
      </c>
    </row>
    <row r="258" spans="1:9" s="127" customFormat="1" ht="15" customHeight="1" hidden="1">
      <c r="A258" s="328" t="s">
        <v>769</v>
      </c>
      <c r="B258" s="102">
        <v>904</v>
      </c>
      <c r="C258" s="69" t="s">
        <v>28</v>
      </c>
      <c r="D258" s="69" t="s">
        <v>34</v>
      </c>
      <c r="E258" s="302" t="s">
        <v>771</v>
      </c>
      <c r="F258" s="283"/>
      <c r="G258" s="148"/>
      <c r="H258" s="148"/>
      <c r="I258" s="148" t="e">
        <f t="shared" si="16"/>
        <v>#DIV/0!</v>
      </c>
    </row>
    <row r="259" spans="1:9" s="127" customFormat="1" ht="12" customHeight="1" hidden="1">
      <c r="A259" s="328" t="s">
        <v>553</v>
      </c>
      <c r="B259" s="102">
        <v>904</v>
      </c>
      <c r="C259" s="69" t="s">
        <v>28</v>
      </c>
      <c r="D259" s="69" t="s">
        <v>34</v>
      </c>
      <c r="E259" s="302" t="s">
        <v>771</v>
      </c>
      <c r="F259" s="283">
        <v>610</v>
      </c>
      <c r="G259" s="237"/>
      <c r="H259" s="237"/>
      <c r="I259" s="237" t="e">
        <f t="shared" si="16"/>
        <v>#DIV/0!</v>
      </c>
    </row>
    <row r="260" spans="1:9" ht="1.5" customHeight="1" hidden="1">
      <c r="A260" s="104" t="s">
        <v>518</v>
      </c>
      <c r="B260" s="103">
        <v>904</v>
      </c>
      <c r="C260" s="47" t="s">
        <v>28</v>
      </c>
      <c r="D260" s="47" t="s">
        <v>33</v>
      </c>
      <c r="E260" s="71"/>
      <c r="F260" s="71"/>
      <c r="G260" s="148">
        <f>G261</f>
        <v>0</v>
      </c>
      <c r="H260" s="148"/>
      <c r="I260" s="148" t="e">
        <f t="shared" si="16"/>
        <v>#DIV/0!</v>
      </c>
    </row>
    <row r="261" spans="1:9" s="127" customFormat="1" ht="21.75" customHeight="1" hidden="1">
      <c r="A261" s="221" t="s">
        <v>446</v>
      </c>
      <c r="B261" s="103">
        <v>904</v>
      </c>
      <c r="C261" s="47" t="s">
        <v>28</v>
      </c>
      <c r="D261" s="47" t="s">
        <v>33</v>
      </c>
      <c r="E261" s="359" t="s">
        <v>643</v>
      </c>
      <c r="F261" s="286"/>
      <c r="G261" s="148">
        <f>G262</f>
        <v>0</v>
      </c>
      <c r="H261" s="148"/>
      <c r="I261" s="148" t="e">
        <f t="shared" si="16"/>
        <v>#DIV/0!</v>
      </c>
    </row>
    <row r="262" spans="1:9" s="127" customFormat="1" ht="21" customHeight="1" hidden="1">
      <c r="A262" s="342" t="s">
        <v>663</v>
      </c>
      <c r="B262" s="102">
        <v>904</v>
      </c>
      <c r="C262" s="43" t="s">
        <v>28</v>
      </c>
      <c r="D262" s="43" t="s">
        <v>33</v>
      </c>
      <c r="E262" s="350" t="s">
        <v>873</v>
      </c>
      <c r="F262" s="304"/>
      <c r="G262" s="237">
        <f>G263</f>
        <v>0</v>
      </c>
      <c r="H262" s="237"/>
      <c r="I262" s="237" t="e">
        <f t="shared" si="16"/>
        <v>#DIV/0!</v>
      </c>
    </row>
    <row r="263" spans="1:9" s="127" customFormat="1" ht="15" customHeight="1" hidden="1">
      <c r="A263" s="275" t="s">
        <v>872</v>
      </c>
      <c r="B263" s="102">
        <v>904</v>
      </c>
      <c r="C263" s="43" t="s">
        <v>28</v>
      </c>
      <c r="D263" s="43" t="s">
        <v>33</v>
      </c>
      <c r="E263" s="350" t="s">
        <v>874</v>
      </c>
      <c r="F263" s="304"/>
      <c r="G263" s="237">
        <f>G264</f>
        <v>0</v>
      </c>
      <c r="H263" s="237"/>
      <c r="I263" s="237" t="e">
        <f t="shared" si="16"/>
        <v>#DIV/0!</v>
      </c>
    </row>
    <row r="264" spans="1:9" s="127" customFormat="1" ht="23.25" customHeight="1" hidden="1">
      <c r="A264" s="275" t="s">
        <v>894</v>
      </c>
      <c r="B264" s="102">
        <v>904</v>
      </c>
      <c r="C264" s="43" t="s">
        <v>28</v>
      </c>
      <c r="D264" s="43" t="s">
        <v>33</v>
      </c>
      <c r="E264" s="350" t="s">
        <v>874</v>
      </c>
      <c r="F264" s="304">
        <v>240</v>
      </c>
      <c r="G264" s="237"/>
      <c r="H264" s="237"/>
      <c r="I264" s="237" t="e">
        <f t="shared" si="16"/>
        <v>#DIV/0!</v>
      </c>
    </row>
    <row r="265" spans="1:9" ht="20.25" customHeight="1" hidden="1">
      <c r="A265" s="333" t="s">
        <v>485</v>
      </c>
      <c r="B265" s="91">
        <v>904</v>
      </c>
      <c r="C265" s="46" t="s">
        <v>28</v>
      </c>
      <c r="D265" s="47" t="s">
        <v>28</v>
      </c>
      <c r="E265" s="47"/>
      <c r="F265" s="47"/>
      <c r="G265" s="148">
        <f>G266</f>
        <v>0</v>
      </c>
      <c r="H265" s="148"/>
      <c r="I265" s="148" t="e">
        <f t="shared" si="16"/>
        <v>#DIV/0!</v>
      </c>
    </row>
    <row r="266" spans="1:9" s="127" customFormat="1" ht="30" customHeight="1" hidden="1">
      <c r="A266" s="45" t="s">
        <v>226</v>
      </c>
      <c r="B266" s="91">
        <v>904</v>
      </c>
      <c r="C266" s="46" t="s">
        <v>28</v>
      </c>
      <c r="D266" s="47" t="s">
        <v>28</v>
      </c>
      <c r="E266" s="356" t="s">
        <v>667</v>
      </c>
      <c r="F266" s="283"/>
      <c r="G266" s="148">
        <f>G267</f>
        <v>0</v>
      </c>
      <c r="H266" s="148"/>
      <c r="I266" s="148" t="e">
        <f t="shared" si="16"/>
        <v>#DIV/0!</v>
      </c>
    </row>
    <row r="267" spans="1:9" s="298" customFormat="1" ht="19.5" customHeight="1" hidden="1">
      <c r="A267" s="107" t="s">
        <v>509</v>
      </c>
      <c r="B267" s="91">
        <v>904</v>
      </c>
      <c r="C267" s="46" t="s">
        <v>28</v>
      </c>
      <c r="D267" s="47" t="s">
        <v>28</v>
      </c>
      <c r="E267" s="47" t="s">
        <v>688</v>
      </c>
      <c r="F267" s="308"/>
      <c r="G267" s="148">
        <f>G268</f>
        <v>0</v>
      </c>
      <c r="H267" s="148"/>
      <c r="I267" s="148" t="e">
        <f t="shared" si="16"/>
        <v>#DIV/0!</v>
      </c>
    </row>
    <row r="268" spans="1:9" s="298" customFormat="1" ht="26.25" customHeight="1" hidden="1">
      <c r="A268" s="322" t="s">
        <v>525</v>
      </c>
      <c r="B268" s="92">
        <v>904</v>
      </c>
      <c r="C268" s="42" t="s">
        <v>28</v>
      </c>
      <c r="D268" s="43" t="s">
        <v>28</v>
      </c>
      <c r="E268" s="43" t="s">
        <v>816</v>
      </c>
      <c r="F268" s="283"/>
      <c r="G268" s="237">
        <f>G269+G271</f>
        <v>0</v>
      </c>
      <c r="H268" s="237"/>
      <c r="I268" s="237" t="e">
        <f t="shared" si="16"/>
        <v>#DIV/0!</v>
      </c>
    </row>
    <row r="269" spans="1:9" s="298" customFormat="1" ht="11.25" customHeight="1" hidden="1">
      <c r="A269" s="101" t="s">
        <v>815</v>
      </c>
      <c r="B269" s="92">
        <v>904</v>
      </c>
      <c r="C269" s="42" t="s">
        <v>28</v>
      </c>
      <c r="D269" s="43" t="s">
        <v>28</v>
      </c>
      <c r="E269" s="43" t="s">
        <v>818</v>
      </c>
      <c r="F269" s="283"/>
      <c r="G269" s="237">
        <f>G270</f>
        <v>0</v>
      </c>
      <c r="H269" s="237"/>
      <c r="I269" s="237" t="e">
        <f t="shared" si="16"/>
        <v>#DIV/0!</v>
      </c>
    </row>
    <row r="270" spans="1:9" s="298" customFormat="1" ht="19.5" customHeight="1" hidden="1">
      <c r="A270" s="101" t="s">
        <v>817</v>
      </c>
      <c r="B270" s="92">
        <v>904</v>
      </c>
      <c r="C270" s="42" t="s">
        <v>28</v>
      </c>
      <c r="D270" s="43" t="s">
        <v>28</v>
      </c>
      <c r="E270" s="43" t="s">
        <v>818</v>
      </c>
      <c r="F270" s="283">
        <v>620</v>
      </c>
      <c r="G270" s="237"/>
      <c r="H270" s="237"/>
      <c r="I270" s="237" t="e">
        <f t="shared" si="16"/>
        <v>#DIV/0!</v>
      </c>
    </row>
    <row r="271" spans="1:9" s="298" customFormat="1" ht="18" customHeight="1" hidden="1">
      <c r="A271" s="101" t="s">
        <v>514</v>
      </c>
      <c r="B271" s="92">
        <v>904</v>
      </c>
      <c r="C271" s="42" t="s">
        <v>28</v>
      </c>
      <c r="D271" s="43" t="s">
        <v>28</v>
      </c>
      <c r="E271" s="43" t="s">
        <v>819</v>
      </c>
      <c r="F271" s="283"/>
      <c r="G271" s="237">
        <f>G272</f>
        <v>0</v>
      </c>
      <c r="H271" s="237"/>
      <c r="I271" s="237" t="e">
        <f t="shared" si="16"/>
        <v>#DIV/0!</v>
      </c>
    </row>
    <row r="272" spans="1:9" s="298" customFormat="1" ht="11.25" customHeight="1" hidden="1">
      <c r="A272" s="101" t="s">
        <v>558</v>
      </c>
      <c r="B272" s="92">
        <v>904</v>
      </c>
      <c r="C272" s="42" t="s">
        <v>28</v>
      </c>
      <c r="D272" s="43" t="s">
        <v>28</v>
      </c>
      <c r="E272" s="43" t="s">
        <v>819</v>
      </c>
      <c r="F272" s="283">
        <v>620</v>
      </c>
      <c r="G272" s="237"/>
      <c r="H272" s="237"/>
      <c r="I272" s="237" t="e">
        <f aca="true" t="shared" si="17" ref="I272:I335">H272*100/G272</f>
        <v>#DIV/0!</v>
      </c>
    </row>
    <row r="273" spans="1:9" ht="15.75" customHeight="1" hidden="1">
      <c r="A273" s="101" t="s">
        <v>514</v>
      </c>
      <c r="B273" s="91">
        <v>904</v>
      </c>
      <c r="C273" s="46" t="s">
        <v>28</v>
      </c>
      <c r="D273" s="47" t="s">
        <v>30</v>
      </c>
      <c r="E273" s="46"/>
      <c r="F273" s="46"/>
      <c r="G273" s="72">
        <f>G274+G306+G312+G316+G329+G301</f>
        <v>0</v>
      </c>
      <c r="H273" s="72"/>
      <c r="I273" s="72" t="e">
        <f t="shared" si="17"/>
        <v>#DIV/0!</v>
      </c>
    </row>
    <row r="274" spans="1:9" s="127" customFormat="1" ht="18" customHeight="1" hidden="1">
      <c r="A274" s="45" t="s">
        <v>238</v>
      </c>
      <c r="B274" s="91">
        <v>904</v>
      </c>
      <c r="C274" s="46" t="s">
        <v>28</v>
      </c>
      <c r="D274" s="47" t="s">
        <v>30</v>
      </c>
      <c r="E274" s="356" t="s">
        <v>665</v>
      </c>
      <c r="F274" s="285"/>
      <c r="G274" s="119">
        <f>G275+G293+G297</f>
        <v>0</v>
      </c>
      <c r="H274" s="119"/>
      <c r="I274" s="119" t="e">
        <f t="shared" si="17"/>
        <v>#DIV/0!</v>
      </c>
    </row>
    <row r="275" spans="1:9" s="298" customFormat="1" ht="12" customHeight="1" hidden="1">
      <c r="A275" s="152" t="s">
        <v>516</v>
      </c>
      <c r="B275" s="89">
        <v>904</v>
      </c>
      <c r="C275" s="60" t="s">
        <v>28</v>
      </c>
      <c r="D275" s="47" t="s">
        <v>30</v>
      </c>
      <c r="E275" s="47" t="s">
        <v>674</v>
      </c>
      <c r="F275" s="308"/>
      <c r="G275" s="148">
        <f>G276+G279+G283</f>
        <v>0</v>
      </c>
      <c r="H275" s="148"/>
      <c r="I275" s="148" t="e">
        <f t="shared" si="17"/>
        <v>#DIV/0!</v>
      </c>
    </row>
    <row r="276" spans="1:9" s="127" customFormat="1" ht="15" customHeight="1" hidden="1">
      <c r="A276" s="107" t="s">
        <v>664</v>
      </c>
      <c r="B276" s="110">
        <v>904</v>
      </c>
      <c r="C276" s="69" t="s">
        <v>28</v>
      </c>
      <c r="D276" s="69" t="s">
        <v>30</v>
      </c>
      <c r="E276" s="43" t="s">
        <v>694</v>
      </c>
      <c r="F276" s="283"/>
      <c r="G276" s="237"/>
      <c r="H276" s="237"/>
      <c r="I276" s="237" t="e">
        <f t="shared" si="17"/>
        <v>#DIV/0!</v>
      </c>
    </row>
    <row r="277" spans="1:9" s="127" customFormat="1" ht="13.5" customHeight="1" hidden="1">
      <c r="A277" s="104" t="s">
        <v>648</v>
      </c>
      <c r="B277" s="110">
        <v>904</v>
      </c>
      <c r="C277" s="69" t="s">
        <v>28</v>
      </c>
      <c r="D277" s="69" t="s">
        <v>30</v>
      </c>
      <c r="E277" s="43" t="s">
        <v>697</v>
      </c>
      <c r="F277" s="283"/>
      <c r="G277" s="237"/>
      <c r="H277" s="237"/>
      <c r="I277" s="237" t="e">
        <f t="shared" si="17"/>
        <v>#DIV/0!</v>
      </c>
    </row>
    <row r="278" spans="1:9" s="127" customFormat="1" ht="19.5" customHeight="1" hidden="1">
      <c r="A278" s="104" t="s">
        <v>557</v>
      </c>
      <c r="B278" s="110">
        <v>904</v>
      </c>
      <c r="C278" s="69" t="s">
        <v>28</v>
      </c>
      <c r="D278" s="69" t="s">
        <v>30</v>
      </c>
      <c r="E278" s="43" t="s">
        <v>697</v>
      </c>
      <c r="F278" s="304">
        <v>240</v>
      </c>
      <c r="G278" s="237"/>
      <c r="H278" s="237"/>
      <c r="I278" s="237" t="e">
        <f t="shared" si="17"/>
        <v>#DIV/0!</v>
      </c>
    </row>
    <row r="279" spans="1:9" s="127" customFormat="1" ht="0" customHeight="1" hidden="1">
      <c r="A279" s="333" t="s">
        <v>485</v>
      </c>
      <c r="B279" s="102">
        <v>904</v>
      </c>
      <c r="C279" s="69" t="s">
        <v>28</v>
      </c>
      <c r="D279" s="69" t="s">
        <v>30</v>
      </c>
      <c r="E279" s="43" t="s">
        <v>699</v>
      </c>
      <c r="F279" s="283"/>
      <c r="G279" s="237"/>
      <c r="H279" s="237"/>
      <c r="I279" s="237" t="e">
        <f t="shared" si="17"/>
        <v>#DIV/0!</v>
      </c>
    </row>
    <row r="280" spans="1:9" s="127" customFormat="1" ht="21" customHeight="1" hidden="1">
      <c r="A280" s="104" t="s">
        <v>649</v>
      </c>
      <c r="B280" s="92">
        <v>904</v>
      </c>
      <c r="C280" s="42" t="s">
        <v>28</v>
      </c>
      <c r="D280" s="43" t="s">
        <v>30</v>
      </c>
      <c r="E280" s="43" t="s">
        <v>703</v>
      </c>
      <c r="F280" s="283"/>
      <c r="G280" s="237"/>
      <c r="H280" s="237"/>
      <c r="I280" s="237" t="e">
        <f t="shared" si="17"/>
        <v>#DIV/0!</v>
      </c>
    </row>
    <row r="281" spans="1:9" s="127" customFormat="1" ht="13.5" customHeight="1" hidden="1">
      <c r="A281" s="104" t="s">
        <v>560</v>
      </c>
      <c r="B281" s="92">
        <v>904</v>
      </c>
      <c r="C281" s="42" t="s">
        <v>28</v>
      </c>
      <c r="D281" s="43" t="s">
        <v>30</v>
      </c>
      <c r="E281" s="52" t="s">
        <v>703</v>
      </c>
      <c r="F281" s="284">
        <v>120</v>
      </c>
      <c r="G281" s="237"/>
      <c r="H281" s="237"/>
      <c r="I281" s="237" t="e">
        <f t="shared" si="17"/>
        <v>#DIV/0!</v>
      </c>
    </row>
    <row r="282" spans="1:9" s="127" customFormat="1" ht="15.75" customHeight="1" hidden="1">
      <c r="A282" s="48" t="s">
        <v>482</v>
      </c>
      <c r="B282" s="92">
        <v>904</v>
      </c>
      <c r="C282" s="42" t="s">
        <v>28</v>
      </c>
      <c r="D282" s="43" t="s">
        <v>30</v>
      </c>
      <c r="E282" s="43" t="s">
        <v>703</v>
      </c>
      <c r="F282" s="283">
        <v>240</v>
      </c>
      <c r="G282" s="237"/>
      <c r="H282" s="237"/>
      <c r="I282" s="237" t="e">
        <f t="shared" si="17"/>
        <v>#DIV/0!</v>
      </c>
    </row>
    <row r="283" spans="1:9" s="127" customFormat="1" ht="18" customHeight="1" hidden="1">
      <c r="A283" s="104" t="s">
        <v>485</v>
      </c>
      <c r="B283" s="92">
        <v>904</v>
      </c>
      <c r="C283" s="42" t="s">
        <v>28</v>
      </c>
      <c r="D283" s="43" t="s">
        <v>30</v>
      </c>
      <c r="E283" s="43" t="s">
        <v>705</v>
      </c>
      <c r="F283" s="283"/>
      <c r="G283" s="237"/>
      <c r="H283" s="237"/>
      <c r="I283" s="237" t="e">
        <f t="shared" si="17"/>
        <v>#DIV/0!</v>
      </c>
    </row>
    <row r="284" spans="1:9" s="127" customFormat="1" ht="21" customHeight="1" hidden="1">
      <c r="A284" s="104" t="s">
        <v>650</v>
      </c>
      <c r="B284" s="92">
        <v>904</v>
      </c>
      <c r="C284" s="42" t="s">
        <v>28</v>
      </c>
      <c r="D284" s="43" t="s">
        <v>30</v>
      </c>
      <c r="E284" s="43" t="s">
        <v>706</v>
      </c>
      <c r="F284" s="283"/>
      <c r="G284" s="237"/>
      <c r="H284" s="237"/>
      <c r="I284" s="237" t="e">
        <f t="shared" si="17"/>
        <v>#DIV/0!</v>
      </c>
    </row>
    <row r="285" spans="1:9" s="127" customFormat="1" ht="12" customHeight="1" hidden="1">
      <c r="A285" s="104" t="s">
        <v>484</v>
      </c>
      <c r="B285" s="92">
        <v>904</v>
      </c>
      <c r="C285" s="42" t="s">
        <v>28</v>
      </c>
      <c r="D285" s="43" t="s">
        <v>30</v>
      </c>
      <c r="E285" s="43" t="s">
        <v>706</v>
      </c>
      <c r="F285" s="283">
        <v>120</v>
      </c>
      <c r="G285" s="237"/>
      <c r="H285" s="237"/>
      <c r="I285" s="237" t="e">
        <f t="shared" si="17"/>
        <v>#DIV/0!</v>
      </c>
    </row>
    <row r="286" spans="1:9" s="127" customFormat="1" ht="15.75" customHeight="1" hidden="1">
      <c r="A286" s="104" t="s">
        <v>482</v>
      </c>
      <c r="B286" s="92">
        <v>904</v>
      </c>
      <c r="C286" s="42" t="s">
        <v>28</v>
      </c>
      <c r="D286" s="43" t="s">
        <v>30</v>
      </c>
      <c r="E286" s="43" t="s">
        <v>706</v>
      </c>
      <c r="F286" s="283">
        <v>240</v>
      </c>
      <c r="G286" s="237"/>
      <c r="H286" s="237"/>
      <c r="I286" s="237" t="e">
        <f t="shared" si="17"/>
        <v>#DIV/0!</v>
      </c>
    </row>
    <row r="287" spans="1:9" s="127" customFormat="1" ht="17.25" customHeight="1" hidden="1">
      <c r="A287" s="104" t="s">
        <v>485</v>
      </c>
      <c r="B287" s="92">
        <v>904</v>
      </c>
      <c r="C287" s="42" t="s">
        <v>28</v>
      </c>
      <c r="D287" s="43" t="s">
        <v>30</v>
      </c>
      <c r="E287" s="43" t="s">
        <v>706</v>
      </c>
      <c r="F287" s="283">
        <v>850</v>
      </c>
      <c r="G287" s="237"/>
      <c r="H287" s="237"/>
      <c r="I287" s="237" t="e">
        <f t="shared" si="17"/>
        <v>#DIV/0!</v>
      </c>
    </row>
    <row r="288" spans="1:9" s="127" customFormat="1" ht="17.25" customHeight="1" hidden="1">
      <c r="A288" s="104" t="s">
        <v>487</v>
      </c>
      <c r="B288" s="92">
        <v>904</v>
      </c>
      <c r="C288" s="42" t="s">
        <v>28</v>
      </c>
      <c r="D288" s="43" t="s">
        <v>30</v>
      </c>
      <c r="E288" s="43" t="s">
        <v>707</v>
      </c>
      <c r="F288" s="283"/>
      <c r="G288" s="237">
        <f>G289+G290+G291+G292</f>
        <v>0</v>
      </c>
      <c r="H288" s="237"/>
      <c r="I288" s="237" t="e">
        <f t="shared" si="17"/>
        <v>#DIV/0!</v>
      </c>
    </row>
    <row r="289" spans="1:9" s="127" customFormat="1" ht="20.25" customHeight="1" hidden="1">
      <c r="A289" s="104" t="s">
        <v>526</v>
      </c>
      <c r="B289" s="92">
        <v>904</v>
      </c>
      <c r="C289" s="42" t="s">
        <v>28</v>
      </c>
      <c r="D289" s="43" t="s">
        <v>30</v>
      </c>
      <c r="E289" s="43" t="s">
        <v>707</v>
      </c>
      <c r="F289" s="283">
        <v>120</v>
      </c>
      <c r="G289" s="237"/>
      <c r="H289" s="237"/>
      <c r="I289" s="237" t="e">
        <f t="shared" si="17"/>
        <v>#DIV/0!</v>
      </c>
    </row>
    <row r="290" spans="1:9" s="127" customFormat="1" ht="20.25" customHeight="1" hidden="1">
      <c r="A290" s="104" t="s">
        <v>482</v>
      </c>
      <c r="B290" s="92">
        <v>904</v>
      </c>
      <c r="C290" s="42" t="s">
        <v>28</v>
      </c>
      <c r="D290" s="43" t="s">
        <v>30</v>
      </c>
      <c r="E290" s="43" t="s">
        <v>707</v>
      </c>
      <c r="F290" s="283">
        <v>240</v>
      </c>
      <c r="G290" s="237"/>
      <c r="H290" s="237"/>
      <c r="I290" s="237" t="e">
        <f t="shared" si="17"/>
        <v>#DIV/0!</v>
      </c>
    </row>
    <row r="291" spans="1:9" s="127" customFormat="1" ht="15.75" customHeight="1" hidden="1">
      <c r="A291" s="104" t="s">
        <v>485</v>
      </c>
      <c r="B291" s="92">
        <v>904</v>
      </c>
      <c r="C291" s="42" t="s">
        <v>28</v>
      </c>
      <c r="D291" s="43" t="s">
        <v>30</v>
      </c>
      <c r="E291" s="43" t="s">
        <v>707</v>
      </c>
      <c r="F291" s="283">
        <v>830</v>
      </c>
      <c r="G291" s="237"/>
      <c r="H291" s="237"/>
      <c r="I291" s="237" t="e">
        <f t="shared" si="17"/>
        <v>#DIV/0!</v>
      </c>
    </row>
    <row r="292" spans="1:9" s="127" customFormat="1" ht="21" customHeight="1" hidden="1">
      <c r="A292" s="104" t="s">
        <v>574</v>
      </c>
      <c r="B292" s="92">
        <v>904</v>
      </c>
      <c r="C292" s="42" t="s">
        <v>28</v>
      </c>
      <c r="D292" s="43" t="s">
        <v>30</v>
      </c>
      <c r="E292" s="43" t="s">
        <v>707</v>
      </c>
      <c r="F292" s="283">
        <v>850</v>
      </c>
      <c r="G292" s="237"/>
      <c r="H292" s="237"/>
      <c r="I292" s="237" t="e">
        <f t="shared" si="17"/>
        <v>#DIV/0!</v>
      </c>
    </row>
    <row r="293" spans="1:9" s="127" customFormat="1" ht="13.5" customHeight="1" hidden="1">
      <c r="A293" s="104" t="s">
        <v>487</v>
      </c>
      <c r="B293" s="91">
        <v>904</v>
      </c>
      <c r="C293" s="46" t="s">
        <v>28</v>
      </c>
      <c r="D293" s="47" t="s">
        <v>30</v>
      </c>
      <c r="E293" s="47" t="s">
        <v>675</v>
      </c>
      <c r="F293" s="283"/>
      <c r="G293" s="148">
        <f>G294</f>
        <v>0</v>
      </c>
      <c r="H293" s="148"/>
      <c r="I293" s="148" t="e">
        <f t="shared" si="17"/>
        <v>#DIV/0!</v>
      </c>
    </row>
    <row r="294" spans="1:9" s="127" customFormat="1" ht="19.5" customHeight="1" hidden="1">
      <c r="A294" s="107" t="s">
        <v>655</v>
      </c>
      <c r="B294" s="92">
        <v>904</v>
      </c>
      <c r="C294" s="42" t="s">
        <v>28</v>
      </c>
      <c r="D294" s="43" t="s">
        <v>30</v>
      </c>
      <c r="E294" s="43" t="s">
        <v>714</v>
      </c>
      <c r="F294" s="283"/>
      <c r="G294" s="237">
        <f>G295</f>
        <v>0</v>
      </c>
      <c r="H294" s="237"/>
      <c r="I294" s="237" t="e">
        <f t="shared" si="17"/>
        <v>#DIV/0!</v>
      </c>
    </row>
    <row r="295" spans="1:9" s="127" customFormat="1" ht="21" customHeight="1" hidden="1">
      <c r="A295" s="104" t="s">
        <v>652</v>
      </c>
      <c r="B295" s="92">
        <v>904</v>
      </c>
      <c r="C295" s="42" t="s">
        <v>28</v>
      </c>
      <c r="D295" s="43" t="s">
        <v>30</v>
      </c>
      <c r="E295" s="43" t="s">
        <v>715</v>
      </c>
      <c r="F295" s="283"/>
      <c r="G295" s="237">
        <f>G296</f>
        <v>0</v>
      </c>
      <c r="H295" s="237"/>
      <c r="I295" s="237" t="e">
        <f t="shared" si="17"/>
        <v>#DIV/0!</v>
      </c>
    </row>
    <row r="296" spans="1:9" s="127" customFormat="1" ht="13.5" customHeight="1" hidden="1">
      <c r="A296" s="104" t="s">
        <v>560</v>
      </c>
      <c r="B296" s="92">
        <v>904</v>
      </c>
      <c r="C296" s="42" t="s">
        <v>28</v>
      </c>
      <c r="D296" s="43" t="s">
        <v>30</v>
      </c>
      <c r="E296" s="43" t="s">
        <v>715</v>
      </c>
      <c r="F296" s="283">
        <v>240</v>
      </c>
      <c r="G296" s="237"/>
      <c r="H296" s="237"/>
      <c r="I296" s="237" t="e">
        <f t="shared" si="17"/>
        <v>#DIV/0!</v>
      </c>
    </row>
    <row r="297" spans="1:9" s="298" customFormat="1" ht="11.25" customHeight="1" hidden="1">
      <c r="A297" s="104" t="s">
        <v>485</v>
      </c>
      <c r="B297" s="91">
        <v>904</v>
      </c>
      <c r="C297" s="46" t="s">
        <v>28</v>
      </c>
      <c r="D297" s="47" t="s">
        <v>30</v>
      </c>
      <c r="E297" s="47" t="s">
        <v>677</v>
      </c>
      <c r="F297" s="308"/>
      <c r="G297" s="148">
        <f>G298</f>
        <v>0</v>
      </c>
      <c r="H297" s="148"/>
      <c r="I297" s="148" t="e">
        <f t="shared" si="17"/>
        <v>#DIV/0!</v>
      </c>
    </row>
    <row r="298" spans="1:9" s="298" customFormat="1" ht="12" customHeight="1" hidden="1">
      <c r="A298" s="107" t="s">
        <v>522</v>
      </c>
      <c r="B298" s="95">
        <v>904</v>
      </c>
      <c r="C298" s="42" t="s">
        <v>28</v>
      </c>
      <c r="D298" s="43" t="s">
        <v>30</v>
      </c>
      <c r="E298" s="43" t="s">
        <v>719</v>
      </c>
      <c r="F298" s="308"/>
      <c r="G298" s="237">
        <f>G299</f>
        <v>0</v>
      </c>
      <c r="H298" s="237"/>
      <c r="I298" s="237" t="e">
        <f t="shared" si="17"/>
        <v>#DIV/0!</v>
      </c>
    </row>
    <row r="299" spans="1:9" s="298" customFormat="1" ht="15.75" customHeight="1" hidden="1">
      <c r="A299" s="276" t="s">
        <v>718</v>
      </c>
      <c r="B299" s="95">
        <v>904</v>
      </c>
      <c r="C299" s="42" t="s">
        <v>28</v>
      </c>
      <c r="D299" s="43" t="s">
        <v>30</v>
      </c>
      <c r="E299" s="43" t="s">
        <v>720</v>
      </c>
      <c r="F299" s="308"/>
      <c r="G299" s="237">
        <f>G300</f>
        <v>0</v>
      </c>
      <c r="H299" s="237"/>
      <c r="I299" s="237" t="e">
        <f t="shared" si="17"/>
        <v>#DIV/0!</v>
      </c>
    </row>
    <row r="300" spans="1:9" s="298" customFormat="1" ht="15" customHeight="1" hidden="1">
      <c r="A300" s="276" t="s">
        <v>523</v>
      </c>
      <c r="B300" s="95">
        <v>904</v>
      </c>
      <c r="C300" s="42" t="s">
        <v>28</v>
      </c>
      <c r="D300" s="43" t="s">
        <v>30</v>
      </c>
      <c r="E300" s="43" t="s">
        <v>720</v>
      </c>
      <c r="F300" s="283">
        <v>240</v>
      </c>
      <c r="G300" s="237"/>
      <c r="H300" s="237"/>
      <c r="I300" s="237" t="e">
        <f t="shared" si="17"/>
        <v>#DIV/0!</v>
      </c>
    </row>
    <row r="301" spans="1:9" s="127" customFormat="1" ht="14.25" customHeight="1" hidden="1">
      <c r="A301" s="276" t="s">
        <v>485</v>
      </c>
      <c r="B301" s="94">
        <v>904</v>
      </c>
      <c r="C301" s="46" t="s">
        <v>28</v>
      </c>
      <c r="D301" s="46" t="s">
        <v>34</v>
      </c>
      <c r="E301" s="356" t="s">
        <v>628</v>
      </c>
      <c r="F301" s="283"/>
      <c r="G301" s="148">
        <f>G302</f>
        <v>0</v>
      </c>
      <c r="H301" s="148"/>
      <c r="I301" s="148" t="e">
        <f t="shared" si="17"/>
        <v>#DIV/0!</v>
      </c>
    </row>
    <row r="302" spans="1:9" s="298" customFormat="1" ht="8.25" customHeight="1" hidden="1">
      <c r="A302" s="357" t="s">
        <v>492</v>
      </c>
      <c r="B302" s="94">
        <v>904</v>
      </c>
      <c r="C302" s="46" t="s">
        <v>28</v>
      </c>
      <c r="D302" s="47" t="s">
        <v>30</v>
      </c>
      <c r="E302" s="47" t="s">
        <v>679</v>
      </c>
      <c r="F302" s="308"/>
      <c r="G302" s="148">
        <f>G303</f>
        <v>0</v>
      </c>
      <c r="H302" s="148"/>
      <c r="I302" s="148" t="e">
        <f t="shared" si="17"/>
        <v>#DIV/0!</v>
      </c>
    </row>
    <row r="303" spans="1:9" s="127" customFormat="1" ht="18" customHeight="1" hidden="1">
      <c r="A303" s="376" t="s">
        <v>658</v>
      </c>
      <c r="B303" s="95">
        <v>904</v>
      </c>
      <c r="C303" s="42" t="s">
        <v>28</v>
      </c>
      <c r="D303" s="43" t="s">
        <v>30</v>
      </c>
      <c r="E303" s="43" t="s">
        <v>794</v>
      </c>
      <c r="F303" s="283"/>
      <c r="G303" s="237">
        <f>G304</f>
        <v>0</v>
      </c>
      <c r="H303" s="237">
        <f>H304</f>
        <v>0</v>
      </c>
      <c r="I303" s="237" t="e">
        <f t="shared" si="17"/>
        <v>#DIV/0!</v>
      </c>
    </row>
    <row r="304" spans="1:9" s="127" customFormat="1" ht="17.25" customHeight="1" hidden="1">
      <c r="A304" s="403" t="s">
        <v>887</v>
      </c>
      <c r="B304" s="95">
        <v>904</v>
      </c>
      <c r="C304" s="42" t="s">
        <v>28</v>
      </c>
      <c r="D304" s="43" t="s">
        <v>30</v>
      </c>
      <c r="E304" s="43" t="s">
        <v>795</v>
      </c>
      <c r="F304" s="283"/>
      <c r="G304" s="237">
        <f>G305</f>
        <v>0</v>
      </c>
      <c r="H304" s="237">
        <f>H305</f>
        <v>0</v>
      </c>
      <c r="I304" s="237" t="e">
        <f t="shared" si="17"/>
        <v>#DIV/0!</v>
      </c>
    </row>
    <row r="305" spans="1:9" s="127" customFormat="1" ht="9.75" customHeight="1" hidden="1">
      <c r="A305" s="358" t="s">
        <v>607</v>
      </c>
      <c r="B305" s="95">
        <v>904</v>
      </c>
      <c r="C305" s="42" t="s">
        <v>28</v>
      </c>
      <c r="D305" s="43" t="s">
        <v>30</v>
      </c>
      <c r="E305" s="43" t="s">
        <v>795</v>
      </c>
      <c r="F305" s="283">
        <v>240</v>
      </c>
      <c r="G305" s="237"/>
      <c r="H305" s="237"/>
      <c r="I305" s="237" t="e">
        <f t="shared" si="17"/>
        <v>#DIV/0!</v>
      </c>
    </row>
    <row r="306" spans="1:9" s="127" customFormat="1" ht="15" customHeight="1" hidden="1">
      <c r="A306" s="276" t="s">
        <v>485</v>
      </c>
      <c r="B306" s="91">
        <v>904</v>
      </c>
      <c r="C306" s="46" t="s">
        <v>28</v>
      </c>
      <c r="D306" s="47" t="s">
        <v>30</v>
      </c>
      <c r="E306" s="356" t="s">
        <v>667</v>
      </c>
      <c r="F306" s="283"/>
      <c r="G306" s="148">
        <f>G307</f>
        <v>0</v>
      </c>
      <c r="H306" s="148"/>
      <c r="I306" s="148" t="e">
        <f t="shared" si="17"/>
        <v>#DIV/0!</v>
      </c>
    </row>
    <row r="307" spans="1:9" s="298" customFormat="1" ht="13.5" customHeight="1" hidden="1">
      <c r="A307" s="107" t="s">
        <v>509</v>
      </c>
      <c r="B307" s="91">
        <v>904</v>
      </c>
      <c r="C307" s="46" t="s">
        <v>28</v>
      </c>
      <c r="D307" s="47" t="s">
        <v>30</v>
      </c>
      <c r="E307" s="47" t="s">
        <v>689</v>
      </c>
      <c r="F307" s="308"/>
      <c r="G307" s="148">
        <f>G308</f>
        <v>0</v>
      </c>
      <c r="H307" s="148"/>
      <c r="I307" s="148" t="e">
        <f t="shared" si="17"/>
        <v>#DIV/0!</v>
      </c>
    </row>
    <row r="308" spans="1:9" s="298" customFormat="1" ht="17.25" customHeight="1" hidden="1">
      <c r="A308" s="322" t="s">
        <v>527</v>
      </c>
      <c r="B308" s="92">
        <v>904</v>
      </c>
      <c r="C308" s="42" t="s">
        <v>28</v>
      </c>
      <c r="D308" s="43" t="s">
        <v>30</v>
      </c>
      <c r="E308" s="43" t="s">
        <v>806</v>
      </c>
      <c r="F308" s="308"/>
      <c r="G308" s="237">
        <f>G309</f>
        <v>0</v>
      </c>
      <c r="H308" s="237"/>
      <c r="I308" s="237" t="e">
        <f t="shared" si="17"/>
        <v>#DIV/0!</v>
      </c>
    </row>
    <row r="309" spans="1:9" s="298" customFormat="1" ht="15.75" customHeight="1" hidden="1">
      <c r="A309" s="101" t="s">
        <v>564</v>
      </c>
      <c r="B309" s="92">
        <v>904</v>
      </c>
      <c r="C309" s="42" t="s">
        <v>28</v>
      </c>
      <c r="D309" s="43" t="s">
        <v>30</v>
      </c>
      <c r="E309" s="43" t="s">
        <v>808</v>
      </c>
      <c r="F309" s="308"/>
      <c r="G309" s="237">
        <f>G310+G311</f>
        <v>0</v>
      </c>
      <c r="H309" s="237"/>
      <c r="I309" s="237" t="e">
        <f t="shared" si="17"/>
        <v>#DIV/0!</v>
      </c>
    </row>
    <row r="310" spans="1:9" s="298" customFormat="1" ht="17.25" customHeight="1" hidden="1">
      <c r="A310" s="101" t="s">
        <v>807</v>
      </c>
      <c r="B310" s="92">
        <v>904</v>
      </c>
      <c r="C310" s="42" t="s">
        <v>28</v>
      </c>
      <c r="D310" s="43" t="s">
        <v>30</v>
      </c>
      <c r="E310" s="43" t="s">
        <v>808</v>
      </c>
      <c r="F310" s="283">
        <v>120</v>
      </c>
      <c r="G310" s="409"/>
      <c r="H310" s="409"/>
      <c r="I310" s="409" t="e">
        <f t="shared" si="17"/>
        <v>#DIV/0!</v>
      </c>
    </row>
    <row r="311" spans="1:9" s="298" customFormat="1" ht="18" customHeight="1" hidden="1">
      <c r="A311" s="104" t="s">
        <v>482</v>
      </c>
      <c r="B311" s="92">
        <v>904</v>
      </c>
      <c r="C311" s="42" t="s">
        <v>28</v>
      </c>
      <c r="D311" s="43" t="s">
        <v>30</v>
      </c>
      <c r="E311" s="43" t="s">
        <v>808</v>
      </c>
      <c r="F311" s="283">
        <v>240</v>
      </c>
      <c r="G311" s="409"/>
      <c r="H311" s="409"/>
      <c r="I311" s="409" t="e">
        <f t="shared" si="17"/>
        <v>#DIV/0!</v>
      </c>
    </row>
    <row r="312" spans="1:9" s="127" customFormat="1" ht="18" customHeight="1" hidden="1">
      <c r="A312" s="104" t="s">
        <v>485</v>
      </c>
      <c r="B312" s="91">
        <v>904</v>
      </c>
      <c r="C312" s="46" t="s">
        <v>28</v>
      </c>
      <c r="D312" s="47" t="s">
        <v>30</v>
      </c>
      <c r="E312" s="303" t="s">
        <v>669</v>
      </c>
      <c r="F312" s="283"/>
      <c r="G312" s="148">
        <f>G313</f>
        <v>0</v>
      </c>
      <c r="H312" s="148"/>
      <c r="I312" s="148" t="e">
        <f t="shared" si="17"/>
        <v>#DIV/0!</v>
      </c>
    </row>
    <row r="313" spans="1:9" s="127" customFormat="1" ht="18" customHeight="1" hidden="1">
      <c r="A313" s="322" t="s">
        <v>530</v>
      </c>
      <c r="B313" s="92">
        <v>904</v>
      </c>
      <c r="C313" s="42" t="s">
        <v>28</v>
      </c>
      <c r="D313" s="43" t="s">
        <v>30</v>
      </c>
      <c r="E313" s="43" t="s">
        <v>835</v>
      </c>
      <c r="F313" s="283"/>
      <c r="G313" s="237">
        <f>G314</f>
        <v>0</v>
      </c>
      <c r="H313" s="237"/>
      <c r="I313" s="237" t="e">
        <f t="shared" si="17"/>
        <v>#DIV/0!</v>
      </c>
    </row>
    <row r="314" spans="1:9" s="127" customFormat="1" ht="19.5" customHeight="1" hidden="1">
      <c r="A314" s="101" t="s">
        <v>834</v>
      </c>
      <c r="B314" s="92">
        <v>904</v>
      </c>
      <c r="C314" s="42" t="s">
        <v>28</v>
      </c>
      <c r="D314" s="43" t="s">
        <v>30</v>
      </c>
      <c r="E314" s="43" t="s">
        <v>836</v>
      </c>
      <c r="F314" s="283"/>
      <c r="G314" s="237">
        <f>G315</f>
        <v>0</v>
      </c>
      <c r="H314" s="237"/>
      <c r="I314" s="237" t="e">
        <f t="shared" si="17"/>
        <v>#DIV/0!</v>
      </c>
    </row>
    <row r="315" spans="1:9" s="127" customFormat="1" ht="17.25" customHeight="1" hidden="1">
      <c r="A315" s="101" t="s">
        <v>531</v>
      </c>
      <c r="B315" s="92">
        <v>904</v>
      </c>
      <c r="C315" s="42" t="s">
        <v>28</v>
      </c>
      <c r="D315" s="43" t="s">
        <v>30</v>
      </c>
      <c r="E315" s="43" t="s">
        <v>836</v>
      </c>
      <c r="F315" s="283">
        <v>240</v>
      </c>
      <c r="G315" s="237"/>
      <c r="H315" s="237"/>
      <c r="I315" s="237" t="e">
        <f t="shared" si="17"/>
        <v>#DIV/0!</v>
      </c>
    </row>
    <row r="316" spans="1:9" s="127" customFormat="1" ht="17.25" customHeight="1" hidden="1">
      <c r="A316" s="104" t="s">
        <v>485</v>
      </c>
      <c r="B316" s="91">
        <v>904</v>
      </c>
      <c r="C316" s="46" t="s">
        <v>28</v>
      </c>
      <c r="D316" s="47" t="s">
        <v>30</v>
      </c>
      <c r="E316" s="356" t="s">
        <v>629</v>
      </c>
      <c r="F316" s="283"/>
      <c r="G316" s="148">
        <f>G317+G321+G325</f>
        <v>0</v>
      </c>
      <c r="H316" s="148"/>
      <c r="I316" s="148" t="e">
        <f t="shared" si="17"/>
        <v>#DIV/0!</v>
      </c>
    </row>
    <row r="317" spans="1:9" s="298" customFormat="1" ht="19.5" customHeight="1" hidden="1">
      <c r="A317" s="107" t="s">
        <v>495</v>
      </c>
      <c r="B317" s="94">
        <v>904</v>
      </c>
      <c r="C317" s="60" t="s">
        <v>28</v>
      </c>
      <c r="D317" s="60" t="s">
        <v>30</v>
      </c>
      <c r="E317" s="47" t="s">
        <v>635</v>
      </c>
      <c r="F317" s="308"/>
      <c r="G317" s="148">
        <f>G318</f>
        <v>0</v>
      </c>
      <c r="H317" s="148"/>
      <c r="I317" s="148" t="e">
        <f t="shared" si="17"/>
        <v>#DIV/0!</v>
      </c>
    </row>
    <row r="318" spans="1:9" s="127" customFormat="1" ht="27" customHeight="1" hidden="1">
      <c r="A318" s="617" t="s">
        <v>496</v>
      </c>
      <c r="B318" s="95">
        <v>904</v>
      </c>
      <c r="C318" s="42" t="s">
        <v>28</v>
      </c>
      <c r="D318" s="43" t="s">
        <v>30</v>
      </c>
      <c r="E318" s="43" t="s">
        <v>636</v>
      </c>
      <c r="F318" s="283"/>
      <c r="G318" s="237">
        <f>G319</f>
        <v>0</v>
      </c>
      <c r="H318" s="237"/>
      <c r="I318" s="237" t="e">
        <f t="shared" si="17"/>
        <v>#DIV/0!</v>
      </c>
    </row>
    <row r="319" spans="1:9" s="127" customFormat="1" ht="2.25" customHeight="1" hidden="1">
      <c r="A319" s="326" t="s">
        <v>837</v>
      </c>
      <c r="B319" s="95">
        <v>904</v>
      </c>
      <c r="C319" s="42" t="s">
        <v>28</v>
      </c>
      <c r="D319" s="43" t="s">
        <v>30</v>
      </c>
      <c r="E319" s="43" t="s">
        <v>839</v>
      </c>
      <c r="F319" s="283"/>
      <c r="G319" s="237">
        <f>G320</f>
        <v>0</v>
      </c>
      <c r="H319" s="237"/>
      <c r="I319" s="237" t="e">
        <f t="shared" si="17"/>
        <v>#DIV/0!</v>
      </c>
    </row>
    <row r="320" spans="1:9" s="127" customFormat="1" ht="20.25" customHeight="1" hidden="1">
      <c r="A320" s="326" t="s">
        <v>838</v>
      </c>
      <c r="B320" s="95">
        <v>904</v>
      </c>
      <c r="C320" s="42" t="s">
        <v>28</v>
      </c>
      <c r="D320" s="43" t="s">
        <v>30</v>
      </c>
      <c r="E320" s="43" t="s">
        <v>839</v>
      </c>
      <c r="F320" s="283">
        <v>240</v>
      </c>
      <c r="G320" s="237"/>
      <c r="H320" s="237"/>
      <c r="I320" s="237" t="e">
        <f t="shared" si="17"/>
        <v>#DIV/0!</v>
      </c>
    </row>
    <row r="321" spans="1:9" s="298" customFormat="1" ht="21" customHeight="1" hidden="1">
      <c r="A321" s="104" t="s">
        <v>485</v>
      </c>
      <c r="B321" s="91">
        <v>904</v>
      </c>
      <c r="C321" s="46" t="s">
        <v>28</v>
      </c>
      <c r="D321" s="47" t="s">
        <v>30</v>
      </c>
      <c r="E321" s="47" t="s">
        <v>686</v>
      </c>
      <c r="F321" s="308"/>
      <c r="G321" s="148">
        <f>G322</f>
        <v>0</v>
      </c>
      <c r="H321" s="148"/>
      <c r="I321" s="148" t="e">
        <f t="shared" si="17"/>
        <v>#DIV/0!</v>
      </c>
    </row>
    <row r="322" spans="1:9" s="127" customFormat="1" ht="17.25" customHeight="1" hidden="1">
      <c r="A322" s="107" t="s">
        <v>547</v>
      </c>
      <c r="B322" s="92">
        <v>904</v>
      </c>
      <c r="C322" s="42" t="s">
        <v>28</v>
      </c>
      <c r="D322" s="43" t="s">
        <v>30</v>
      </c>
      <c r="E322" s="43" t="s">
        <v>841</v>
      </c>
      <c r="F322" s="283"/>
      <c r="G322" s="237">
        <f>G323</f>
        <v>0</v>
      </c>
      <c r="H322" s="237"/>
      <c r="I322" s="237" t="e">
        <f t="shared" si="17"/>
        <v>#DIV/0!</v>
      </c>
    </row>
    <row r="323" spans="1:9" s="127" customFormat="1" ht="18" customHeight="1" hidden="1">
      <c r="A323" s="104" t="s">
        <v>840</v>
      </c>
      <c r="B323" s="92">
        <v>904</v>
      </c>
      <c r="C323" s="42" t="s">
        <v>28</v>
      </c>
      <c r="D323" s="43" t="s">
        <v>30</v>
      </c>
      <c r="E323" s="43" t="s">
        <v>843</v>
      </c>
      <c r="F323" s="283"/>
      <c r="G323" s="237">
        <f>G324</f>
        <v>0</v>
      </c>
      <c r="H323" s="237"/>
      <c r="I323" s="237" t="e">
        <f t="shared" si="17"/>
        <v>#DIV/0!</v>
      </c>
    </row>
    <row r="324" spans="1:9" s="127" customFormat="1" ht="18" customHeight="1" hidden="1">
      <c r="A324" s="104" t="s">
        <v>842</v>
      </c>
      <c r="B324" s="92">
        <v>904</v>
      </c>
      <c r="C324" s="42" t="s">
        <v>28</v>
      </c>
      <c r="D324" s="43" t="s">
        <v>30</v>
      </c>
      <c r="E324" s="43" t="s">
        <v>843</v>
      </c>
      <c r="F324" s="283">
        <v>240</v>
      </c>
      <c r="G324" s="237"/>
      <c r="H324" s="237"/>
      <c r="I324" s="237" t="e">
        <f t="shared" si="17"/>
        <v>#DIV/0!</v>
      </c>
    </row>
    <row r="325" spans="1:9" s="298" customFormat="1" ht="12" customHeight="1" hidden="1">
      <c r="A325" s="104" t="s">
        <v>485</v>
      </c>
      <c r="B325" s="91">
        <v>904</v>
      </c>
      <c r="C325" s="46" t="s">
        <v>28</v>
      </c>
      <c r="D325" s="47" t="s">
        <v>30</v>
      </c>
      <c r="E325" s="47" t="s">
        <v>630</v>
      </c>
      <c r="F325" s="308"/>
      <c r="G325" s="148">
        <f>G326</f>
        <v>0</v>
      </c>
      <c r="H325" s="148"/>
      <c r="I325" s="148" t="e">
        <f t="shared" si="17"/>
        <v>#DIV/0!</v>
      </c>
    </row>
    <row r="326" spans="1:9" s="127" customFormat="1" ht="12" customHeight="1" hidden="1">
      <c r="A326" s="107" t="s">
        <v>501</v>
      </c>
      <c r="B326" s="92">
        <v>904</v>
      </c>
      <c r="C326" s="42" t="s">
        <v>28</v>
      </c>
      <c r="D326" s="43" t="s">
        <v>30</v>
      </c>
      <c r="E326" s="43" t="s">
        <v>632</v>
      </c>
      <c r="F326" s="283"/>
      <c r="G326" s="237">
        <f>G327</f>
        <v>0</v>
      </c>
      <c r="H326" s="237"/>
      <c r="I326" s="237" t="e">
        <f t="shared" si="17"/>
        <v>#DIV/0!</v>
      </c>
    </row>
    <row r="327" spans="1:9" s="127" customFormat="1" ht="18" customHeight="1" hidden="1">
      <c r="A327" s="104" t="s">
        <v>844</v>
      </c>
      <c r="B327" s="92">
        <v>904</v>
      </c>
      <c r="C327" s="42" t="s">
        <v>28</v>
      </c>
      <c r="D327" s="43" t="s">
        <v>30</v>
      </c>
      <c r="E327" s="43" t="s">
        <v>631</v>
      </c>
      <c r="F327" s="283"/>
      <c r="G327" s="237">
        <f>G328</f>
        <v>0</v>
      </c>
      <c r="H327" s="237"/>
      <c r="I327" s="237" t="e">
        <f t="shared" si="17"/>
        <v>#DIV/0!</v>
      </c>
    </row>
    <row r="328" spans="1:9" s="127" customFormat="1" ht="18" customHeight="1" hidden="1">
      <c r="A328" s="104" t="s">
        <v>502</v>
      </c>
      <c r="B328" s="92">
        <v>904</v>
      </c>
      <c r="C328" s="42" t="s">
        <v>28</v>
      </c>
      <c r="D328" s="43" t="s">
        <v>30</v>
      </c>
      <c r="E328" s="43" t="s">
        <v>631</v>
      </c>
      <c r="F328" s="283">
        <v>240</v>
      </c>
      <c r="G328" s="237"/>
      <c r="H328" s="237"/>
      <c r="I328" s="237" t="e">
        <f t="shared" si="17"/>
        <v>#DIV/0!</v>
      </c>
    </row>
    <row r="329" spans="1:9" s="127" customFormat="1" ht="14.25" customHeight="1" hidden="1">
      <c r="A329" s="104" t="s">
        <v>485</v>
      </c>
      <c r="B329" s="91">
        <v>904</v>
      </c>
      <c r="C329" s="46" t="s">
        <v>28</v>
      </c>
      <c r="D329" s="47" t="s">
        <v>30</v>
      </c>
      <c r="E329" s="303" t="s">
        <v>639</v>
      </c>
      <c r="F329" s="283"/>
      <c r="G329" s="148">
        <f>G330</f>
        <v>0</v>
      </c>
      <c r="H329" s="148"/>
      <c r="I329" s="148" t="e">
        <f t="shared" si="17"/>
        <v>#DIV/0!</v>
      </c>
    </row>
    <row r="330" spans="1:9" s="127" customFormat="1" ht="14.25" customHeight="1" hidden="1">
      <c r="A330" s="327" t="s">
        <v>660</v>
      </c>
      <c r="B330" s="92">
        <v>904</v>
      </c>
      <c r="C330" s="42" t="s">
        <v>28</v>
      </c>
      <c r="D330" s="43" t="s">
        <v>30</v>
      </c>
      <c r="E330" s="302" t="s">
        <v>770</v>
      </c>
      <c r="F330" s="283"/>
      <c r="G330" s="148">
        <f>G331</f>
        <v>0</v>
      </c>
      <c r="H330" s="148"/>
      <c r="I330" s="148" t="e">
        <f t="shared" si="17"/>
        <v>#DIV/0!</v>
      </c>
    </row>
    <row r="331" spans="1:9" s="127" customFormat="1" ht="19.5" customHeight="1" hidden="1">
      <c r="A331" s="328" t="s">
        <v>769</v>
      </c>
      <c r="B331" s="92">
        <v>904</v>
      </c>
      <c r="C331" s="42" t="s">
        <v>28</v>
      </c>
      <c r="D331" s="43" t="s">
        <v>30</v>
      </c>
      <c r="E331" s="302" t="s">
        <v>771</v>
      </c>
      <c r="F331" s="283"/>
      <c r="G331" s="148">
        <f>G332</f>
        <v>0</v>
      </c>
      <c r="H331" s="148"/>
      <c r="I331" s="148" t="e">
        <f t="shared" si="17"/>
        <v>#DIV/0!</v>
      </c>
    </row>
    <row r="332" spans="1:9" s="127" customFormat="1" ht="21" customHeight="1" hidden="1">
      <c r="A332" s="328" t="s">
        <v>553</v>
      </c>
      <c r="B332" s="92">
        <v>904</v>
      </c>
      <c r="C332" s="42" t="s">
        <v>28</v>
      </c>
      <c r="D332" s="43" t="s">
        <v>30</v>
      </c>
      <c r="E332" s="302" t="s">
        <v>771</v>
      </c>
      <c r="F332" s="283">
        <v>240</v>
      </c>
      <c r="G332" s="237"/>
      <c r="H332" s="237"/>
      <c r="I332" s="237" t="e">
        <f t="shared" si="17"/>
        <v>#DIV/0!</v>
      </c>
    </row>
    <row r="333" spans="1:9" ht="21.75" customHeight="1" hidden="1">
      <c r="A333" s="104" t="s">
        <v>518</v>
      </c>
      <c r="B333" s="103">
        <v>904</v>
      </c>
      <c r="C333" s="70" t="s">
        <v>36</v>
      </c>
      <c r="D333" s="71"/>
      <c r="E333" s="70"/>
      <c r="F333" s="71"/>
      <c r="G333" s="280">
        <f>G334</f>
        <v>0</v>
      </c>
      <c r="H333" s="280">
        <f>H334</f>
        <v>0</v>
      </c>
      <c r="I333" s="280" t="e">
        <f t="shared" si="17"/>
        <v>#DIV/0!</v>
      </c>
    </row>
    <row r="334" spans="1:9" ht="17.25" customHeight="1" hidden="1">
      <c r="A334" s="68" t="s">
        <v>87</v>
      </c>
      <c r="B334" s="117">
        <v>904</v>
      </c>
      <c r="C334" s="74" t="s">
        <v>36</v>
      </c>
      <c r="D334" s="74" t="s">
        <v>32</v>
      </c>
      <c r="E334" s="74"/>
      <c r="F334" s="74"/>
      <c r="G334" s="75">
        <f>G335</f>
        <v>0</v>
      </c>
      <c r="H334" s="75"/>
      <c r="I334" s="75" t="e">
        <f t="shared" si="17"/>
        <v>#DIV/0!</v>
      </c>
    </row>
    <row r="335" spans="1:9" s="127" customFormat="1" ht="13.5" customHeight="1" hidden="1">
      <c r="A335" s="109" t="s">
        <v>164</v>
      </c>
      <c r="B335" s="117">
        <v>904</v>
      </c>
      <c r="C335" s="74" t="s">
        <v>36</v>
      </c>
      <c r="D335" s="74" t="s">
        <v>32</v>
      </c>
      <c r="E335" s="356" t="s">
        <v>667</v>
      </c>
      <c r="F335" s="283"/>
      <c r="G335" s="148">
        <f>G336+G343</f>
        <v>0</v>
      </c>
      <c r="H335" s="148"/>
      <c r="I335" s="148" t="e">
        <f t="shared" si="17"/>
        <v>#DIV/0!</v>
      </c>
    </row>
    <row r="336" spans="1:9" s="298" customFormat="1" ht="15.75" customHeight="1" hidden="1">
      <c r="A336" s="107" t="s">
        <v>509</v>
      </c>
      <c r="B336" s="117">
        <v>904</v>
      </c>
      <c r="C336" s="74" t="s">
        <v>36</v>
      </c>
      <c r="D336" s="74" t="s">
        <v>32</v>
      </c>
      <c r="E336" s="47" t="s">
        <v>689</v>
      </c>
      <c r="F336" s="308"/>
      <c r="G336" s="148">
        <f>G337</f>
        <v>0</v>
      </c>
      <c r="H336" s="148"/>
      <c r="I336" s="148" t="e">
        <f aca="true" t="shared" si="18" ref="I336:I399">H336*100/G336</f>
        <v>#DIV/0!</v>
      </c>
    </row>
    <row r="337" spans="1:9" s="298" customFormat="1" ht="15.75" customHeight="1" hidden="1">
      <c r="A337" s="322" t="s">
        <v>527</v>
      </c>
      <c r="B337" s="96">
        <v>904</v>
      </c>
      <c r="C337" s="77" t="s">
        <v>36</v>
      </c>
      <c r="D337" s="77" t="s">
        <v>32</v>
      </c>
      <c r="E337" s="43" t="s">
        <v>806</v>
      </c>
      <c r="F337" s="308"/>
      <c r="G337" s="148">
        <f>G338+G340</f>
        <v>0</v>
      </c>
      <c r="H337" s="148"/>
      <c r="I337" s="148" t="e">
        <f t="shared" si="18"/>
        <v>#DIV/0!</v>
      </c>
    </row>
    <row r="338" spans="1:9" s="298" customFormat="1" ht="12" customHeight="1" hidden="1">
      <c r="A338" s="355" t="s">
        <v>564</v>
      </c>
      <c r="B338" s="96">
        <v>904</v>
      </c>
      <c r="C338" s="77" t="s">
        <v>36</v>
      </c>
      <c r="D338" s="77" t="s">
        <v>32</v>
      </c>
      <c r="E338" s="43" t="s">
        <v>814</v>
      </c>
      <c r="F338" s="283"/>
      <c r="G338" s="237">
        <f>G339</f>
        <v>0</v>
      </c>
      <c r="H338" s="237"/>
      <c r="I338" s="237" t="e">
        <f t="shared" si="18"/>
        <v>#DIV/0!</v>
      </c>
    </row>
    <row r="339" spans="1:9" s="298" customFormat="1" ht="17.25" customHeight="1" hidden="1">
      <c r="A339" s="158" t="s">
        <v>813</v>
      </c>
      <c r="B339" s="96">
        <v>904</v>
      </c>
      <c r="C339" s="77" t="s">
        <v>36</v>
      </c>
      <c r="D339" s="77" t="s">
        <v>32</v>
      </c>
      <c r="E339" s="43" t="s">
        <v>814</v>
      </c>
      <c r="F339" s="283">
        <v>240</v>
      </c>
      <c r="G339" s="237"/>
      <c r="H339" s="237"/>
      <c r="I339" s="237" t="e">
        <f t="shared" si="18"/>
        <v>#DIV/0!</v>
      </c>
    </row>
    <row r="340" spans="1:9" s="298" customFormat="1" ht="18" customHeight="1" hidden="1">
      <c r="A340" s="276" t="s">
        <v>485</v>
      </c>
      <c r="B340" s="311">
        <v>904</v>
      </c>
      <c r="C340" s="77" t="s">
        <v>36</v>
      </c>
      <c r="D340" s="77" t="s">
        <v>32</v>
      </c>
      <c r="E340" s="43" t="s">
        <v>810</v>
      </c>
      <c r="F340" s="283"/>
      <c r="G340" s="237">
        <f>G341+G342</f>
        <v>0</v>
      </c>
      <c r="H340" s="237"/>
      <c r="I340" s="237" t="e">
        <f t="shared" si="18"/>
        <v>#DIV/0!</v>
      </c>
    </row>
    <row r="341" spans="1:9" s="298" customFormat="1" ht="18" customHeight="1" hidden="1">
      <c r="A341" s="104" t="s">
        <v>809</v>
      </c>
      <c r="B341" s="311">
        <v>904</v>
      </c>
      <c r="C341" s="77" t="s">
        <v>36</v>
      </c>
      <c r="D341" s="77" t="s">
        <v>32</v>
      </c>
      <c r="E341" s="43" t="s">
        <v>810</v>
      </c>
      <c r="F341" s="283">
        <v>310</v>
      </c>
      <c r="G341" s="402"/>
      <c r="H341" s="402"/>
      <c r="I341" s="320" t="e">
        <f t="shared" si="18"/>
        <v>#DIV/0!</v>
      </c>
    </row>
    <row r="342" spans="1:9" s="298" customFormat="1" ht="18.75" customHeight="1" hidden="1">
      <c r="A342" s="101" t="s">
        <v>504</v>
      </c>
      <c r="B342" s="311">
        <v>904</v>
      </c>
      <c r="C342" s="77" t="s">
        <v>36</v>
      </c>
      <c r="D342" s="77" t="s">
        <v>32</v>
      </c>
      <c r="E342" s="43" t="s">
        <v>810</v>
      </c>
      <c r="F342" s="283">
        <v>360</v>
      </c>
      <c r="G342" s="402"/>
      <c r="H342" s="402"/>
      <c r="I342" s="320" t="e">
        <f t="shared" si="18"/>
        <v>#DIV/0!</v>
      </c>
    </row>
    <row r="343" spans="1:9" s="298" customFormat="1" ht="18" customHeight="1" hidden="1">
      <c r="A343" s="104" t="s">
        <v>528</v>
      </c>
      <c r="B343" s="117">
        <v>904</v>
      </c>
      <c r="C343" s="74" t="s">
        <v>36</v>
      </c>
      <c r="D343" s="74" t="s">
        <v>32</v>
      </c>
      <c r="E343" s="47" t="s">
        <v>687</v>
      </c>
      <c r="F343" s="308"/>
      <c r="G343" s="148">
        <f aca="true" t="shared" si="19" ref="G343:H345">G344</f>
        <v>0</v>
      </c>
      <c r="H343" s="148">
        <f t="shared" si="19"/>
        <v>0</v>
      </c>
      <c r="I343" s="148" t="e">
        <f t="shared" si="18"/>
        <v>#DIV/0!</v>
      </c>
    </row>
    <row r="344" spans="1:9" s="127" customFormat="1" ht="12" customHeight="1" hidden="1">
      <c r="A344" s="322" t="s">
        <v>659</v>
      </c>
      <c r="B344" s="311">
        <v>904</v>
      </c>
      <c r="C344" s="77" t="s">
        <v>36</v>
      </c>
      <c r="D344" s="77" t="s">
        <v>32</v>
      </c>
      <c r="E344" s="43" t="s">
        <v>827</v>
      </c>
      <c r="F344" s="283"/>
      <c r="G344" s="237">
        <f t="shared" si="19"/>
        <v>0</v>
      </c>
      <c r="H344" s="237"/>
      <c r="I344" s="237" t="e">
        <f t="shared" si="18"/>
        <v>#DIV/0!</v>
      </c>
    </row>
    <row r="345" spans="1:9" s="127" customFormat="1" ht="18" customHeight="1" hidden="1">
      <c r="A345" s="101" t="s">
        <v>826</v>
      </c>
      <c r="B345" s="311">
        <v>904</v>
      </c>
      <c r="C345" s="77" t="s">
        <v>36</v>
      </c>
      <c r="D345" s="77" t="s">
        <v>32</v>
      </c>
      <c r="E345" s="43" t="s">
        <v>829</v>
      </c>
      <c r="F345" s="283"/>
      <c r="G345" s="237">
        <f t="shared" si="19"/>
        <v>0</v>
      </c>
      <c r="H345" s="237"/>
      <c r="I345" s="237" t="e">
        <f t="shared" si="18"/>
        <v>#DIV/0!</v>
      </c>
    </row>
    <row r="346" spans="1:9" s="127" customFormat="1" ht="15.75" customHeight="1" hidden="1" thickBot="1">
      <c r="A346" s="101" t="s">
        <v>828</v>
      </c>
      <c r="B346" s="405">
        <v>904</v>
      </c>
      <c r="C346" s="406" t="s">
        <v>36</v>
      </c>
      <c r="D346" s="406" t="s">
        <v>32</v>
      </c>
      <c r="E346" s="407" t="s">
        <v>829</v>
      </c>
      <c r="F346" s="287">
        <v>310</v>
      </c>
      <c r="G346" s="408"/>
      <c r="H346" s="408"/>
      <c r="I346" s="408" t="e">
        <f t="shared" si="18"/>
        <v>#DIV/0!</v>
      </c>
    </row>
    <row r="347" spans="1:9" ht="22.5" customHeight="1" hidden="1" thickBot="1">
      <c r="A347" s="404" t="s">
        <v>504</v>
      </c>
      <c r="B347" s="86">
        <v>905</v>
      </c>
      <c r="C347" s="87"/>
      <c r="D347" s="87"/>
      <c r="E347" s="87"/>
      <c r="F347" s="87"/>
      <c r="G347" s="88"/>
      <c r="H347" s="88"/>
      <c r="I347" s="88" t="e">
        <f t="shared" si="18"/>
        <v>#DIV/0!</v>
      </c>
    </row>
    <row r="348" spans="1:9" ht="15.75" customHeight="1" hidden="1" thickBot="1">
      <c r="A348" s="85" t="s">
        <v>374</v>
      </c>
      <c r="B348" s="89">
        <v>905</v>
      </c>
      <c r="C348" s="61" t="s">
        <v>28</v>
      </c>
      <c r="D348" s="61"/>
      <c r="E348" s="61"/>
      <c r="F348" s="61"/>
      <c r="G348" s="119" t="e">
        <f>G349+G378+G383</f>
        <v>#REF!</v>
      </c>
      <c r="H348" s="119"/>
      <c r="I348" s="119" t="e">
        <f t="shared" si="18"/>
        <v>#REF!</v>
      </c>
    </row>
    <row r="349" spans="1:9" ht="13.5" customHeight="1" hidden="1">
      <c r="A349" s="59" t="s">
        <v>69</v>
      </c>
      <c r="B349" s="91">
        <v>905</v>
      </c>
      <c r="C349" s="46" t="s">
        <v>28</v>
      </c>
      <c r="D349" s="46" t="s">
        <v>34</v>
      </c>
      <c r="E349" s="47"/>
      <c r="F349" s="47"/>
      <c r="G349" s="72">
        <f>G350+G361+G366+G373</f>
        <v>0</v>
      </c>
      <c r="H349" s="72"/>
      <c r="I349" s="72" t="e">
        <f t="shared" si="18"/>
        <v>#DIV/0!</v>
      </c>
    </row>
    <row r="350" spans="1:9" s="127" customFormat="1" ht="12" customHeight="1" hidden="1">
      <c r="A350" s="45" t="s">
        <v>4</v>
      </c>
      <c r="B350" s="91">
        <v>905</v>
      </c>
      <c r="C350" s="46" t="s">
        <v>28</v>
      </c>
      <c r="D350" s="46" t="s">
        <v>34</v>
      </c>
      <c r="E350" s="356" t="s">
        <v>665</v>
      </c>
      <c r="F350" s="285"/>
      <c r="G350" s="119">
        <f>G351+G357</f>
        <v>0</v>
      </c>
      <c r="H350" s="119"/>
      <c r="I350" s="119" t="e">
        <f t="shared" si="18"/>
        <v>#DIV/0!</v>
      </c>
    </row>
    <row r="351" spans="1:9" s="298" customFormat="1" ht="13.5" customHeight="1" hidden="1">
      <c r="A351" s="152" t="s">
        <v>516</v>
      </c>
      <c r="B351" s="91">
        <v>905</v>
      </c>
      <c r="C351" s="46" t="s">
        <v>28</v>
      </c>
      <c r="D351" s="46" t="s">
        <v>34</v>
      </c>
      <c r="E351" s="47" t="s">
        <v>675</v>
      </c>
      <c r="F351" s="308"/>
      <c r="G351" s="148">
        <f>G352</f>
        <v>0</v>
      </c>
      <c r="H351" s="148"/>
      <c r="I351" s="148" t="e">
        <f t="shared" si="18"/>
        <v>#DIV/0!</v>
      </c>
    </row>
    <row r="352" spans="1:9" s="127" customFormat="1" ht="10.5" customHeight="1" hidden="1">
      <c r="A352" s="107" t="s">
        <v>655</v>
      </c>
      <c r="B352" s="92">
        <v>905</v>
      </c>
      <c r="C352" s="42" t="s">
        <v>28</v>
      </c>
      <c r="D352" s="42" t="s">
        <v>34</v>
      </c>
      <c r="E352" s="43" t="s">
        <v>710</v>
      </c>
      <c r="F352" s="283"/>
      <c r="G352" s="237">
        <f>G353+G355</f>
        <v>0</v>
      </c>
      <c r="H352" s="237"/>
      <c r="I352" s="237" t="e">
        <f t="shared" si="18"/>
        <v>#DIV/0!</v>
      </c>
    </row>
    <row r="353" spans="1:9" s="127" customFormat="1" ht="13.5" customHeight="1" hidden="1">
      <c r="A353" s="104" t="s">
        <v>651</v>
      </c>
      <c r="B353" s="92">
        <v>905</v>
      </c>
      <c r="C353" s="42" t="s">
        <v>28</v>
      </c>
      <c r="D353" s="42" t="s">
        <v>34</v>
      </c>
      <c r="E353" s="43" t="s">
        <v>712</v>
      </c>
      <c r="F353" s="283"/>
      <c r="G353" s="237">
        <f>G354</f>
        <v>0</v>
      </c>
      <c r="H353" s="237"/>
      <c r="I353" s="237" t="e">
        <f t="shared" si="18"/>
        <v>#DIV/0!</v>
      </c>
    </row>
    <row r="354" spans="1:9" s="127" customFormat="1" ht="12" customHeight="1" hidden="1">
      <c r="A354" s="104" t="s">
        <v>708</v>
      </c>
      <c r="B354" s="92">
        <v>905</v>
      </c>
      <c r="C354" s="42" t="s">
        <v>28</v>
      </c>
      <c r="D354" s="42" t="s">
        <v>34</v>
      </c>
      <c r="E354" s="43" t="s">
        <v>712</v>
      </c>
      <c r="F354" s="283">
        <v>610</v>
      </c>
      <c r="G354" s="237"/>
      <c r="H354" s="237"/>
      <c r="I354" s="237" t="e">
        <f t="shared" si="18"/>
        <v>#DIV/0!</v>
      </c>
    </row>
    <row r="355" spans="1:9" s="127" customFormat="1" ht="18" customHeight="1" hidden="1">
      <c r="A355" s="104" t="s">
        <v>518</v>
      </c>
      <c r="B355" s="92">
        <v>905</v>
      </c>
      <c r="C355" s="42" t="s">
        <v>28</v>
      </c>
      <c r="D355" s="42" t="s">
        <v>34</v>
      </c>
      <c r="E355" s="43" t="s">
        <v>713</v>
      </c>
      <c r="F355" s="283"/>
      <c r="G355" s="237">
        <f>G356</f>
        <v>0</v>
      </c>
      <c r="H355" s="237"/>
      <c r="I355" s="237" t="e">
        <f t="shared" si="18"/>
        <v>#DIV/0!</v>
      </c>
    </row>
    <row r="356" spans="1:9" s="127" customFormat="1" ht="12" customHeight="1" hidden="1">
      <c r="A356" s="104" t="s">
        <v>709</v>
      </c>
      <c r="B356" s="92">
        <v>905</v>
      </c>
      <c r="C356" s="42" t="s">
        <v>28</v>
      </c>
      <c r="D356" s="42" t="s">
        <v>34</v>
      </c>
      <c r="E356" s="43" t="s">
        <v>713</v>
      </c>
      <c r="F356" s="283">
        <v>610</v>
      </c>
      <c r="G356" s="237"/>
      <c r="H356" s="237"/>
      <c r="I356" s="237" t="e">
        <f t="shared" si="18"/>
        <v>#DIV/0!</v>
      </c>
    </row>
    <row r="357" spans="1:9" s="298" customFormat="1" ht="12" customHeight="1" hidden="1">
      <c r="A357" s="104" t="s">
        <v>518</v>
      </c>
      <c r="B357" s="91">
        <v>905</v>
      </c>
      <c r="C357" s="46" t="s">
        <v>28</v>
      </c>
      <c r="D357" s="46" t="s">
        <v>34</v>
      </c>
      <c r="E357" s="47" t="s">
        <v>677</v>
      </c>
      <c r="F357" s="308"/>
      <c r="G357" s="148">
        <f>G358</f>
        <v>0</v>
      </c>
      <c r="H357" s="148"/>
      <c r="I357" s="148" t="e">
        <f t="shared" si="18"/>
        <v>#DIV/0!</v>
      </c>
    </row>
    <row r="358" spans="1:9" s="298" customFormat="1" ht="15" customHeight="1" hidden="1">
      <c r="A358" s="107" t="s">
        <v>522</v>
      </c>
      <c r="B358" s="92">
        <v>905</v>
      </c>
      <c r="C358" s="42" t="s">
        <v>28</v>
      </c>
      <c r="D358" s="42" t="s">
        <v>34</v>
      </c>
      <c r="E358" s="43" t="s">
        <v>719</v>
      </c>
      <c r="F358" s="308"/>
      <c r="G358" s="237">
        <f>G359</f>
        <v>0</v>
      </c>
      <c r="H358" s="237"/>
      <c r="I358" s="237" t="e">
        <f t="shared" si="18"/>
        <v>#DIV/0!</v>
      </c>
    </row>
    <row r="359" spans="1:9" s="298" customFormat="1" ht="14.25" customHeight="1" hidden="1">
      <c r="A359" s="104" t="s">
        <v>718</v>
      </c>
      <c r="B359" s="92">
        <v>905</v>
      </c>
      <c r="C359" s="42" t="s">
        <v>28</v>
      </c>
      <c r="D359" s="42" t="s">
        <v>34</v>
      </c>
      <c r="E359" s="43" t="s">
        <v>720</v>
      </c>
      <c r="F359" s="308"/>
      <c r="G359" s="237">
        <f>G360</f>
        <v>0</v>
      </c>
      <c r="H359" s="237"/>
      <c r="I359" s="237" t="e">
        <f t="shared" si="18"/>
        <v>#DIV/0!</v>
      </c>
    </row>
    <row r="360" spans="1:9" s="298" customFormat="1" ht="12" customHeight="1" hidden="1">
      <c r="A360" s="104" t="s">
        <v>523</v>
      </c>
      <c r="B360" s="92">
        <v>905</v>
      </c>
      <c r="C360" s="42" t="s">
        <v>28</v>
      </c>
      <c r="D360" s="42" t="s">
        <v>34</v>
      </c>
      <c r="E360" s="43" t="s">
        <v>720</v>
      </c>
      <c r="F360" s="283">
        <v>610</v>
      </c>
      <c r="G360" s="237"/>
      <c r="H360" s="237"/>
      <c r="I360" s="237" t="e">
        <f t="shared" si="18"/>
        <v>#DIV/0!</v>
      </c>
    </row>
    <row r="361" spans="1:9" s="127" customFormat="1" ht="11.25" customHeight="1" hidden="1">
      <c r="A361" s="104" t="s">
        <v>518</v>
      </c>
      <c r="B361" s="91">
        <v>905</v>
      </c>
      <c r="C361" s="46" t="s">
        <v>28</v>
      </c>
      <c r="D361" s="46" t="s">
        <v>34</v>
      </c>
      <c r="E361" s="356" t="s">
        <v>628</v>
      </c>
      <c r="F361" s="283"/>
      <c r="G361" s="148">
        <f>G362</f>
        <v>0</v>
      </c>
      <c r="H361" s="148"/>
      <c r="I361" s="148" t="e">
        <f t="shared" si="18"/>
        <v>#DIV/0!</v>
      </c>
    </row>
    <row r="362" spans="1:9" s="298" customFormat="1" ht="12" customHeight="1" hidden="1">
      <c r="A362" s="107" t="s">
        <v>492</v>
      </c>
      <c r="B362" s="91">
        <v>905</v>
      </c>
      <c r="C362" s="46" t="s">
        <v>28</v>
      </c>
      <c r="D362" s="46" t="s">
        <v>34</v>
      </c>
      <c r="E362" s="47" t="s">
        <v>679</v>
      </c>
      <c r="F362" s="308"/>
      <c r="G362" s="148">
        <f>G363</f>
        <v>0</v>
      </c>
      <c r="H362" s="148"/>
      <c r="I362" s="148" t="e">
        <f t="shared" si="18"/>
        <v>#DIV/0!</v>
      </c>
    </row>
    <row r="363" spans="1:9" s="127" customFormat="1" ht="11.25" customHeight="1" hidden="1">
      <c r="A363" s="331" t="s">
        <v>658</v>
      </c>
      <c r="B363" s="92">
        <v>905</v>
      </c>
      <c r="C363" s="42" t="s">
        <v>28</v>
      </c>
      <c r="D363" s="42" t="s">
        <v>34</v>
      </c>
      <c r="E363" s="43" t="s">
        <v>789</v>
      </c>
      <c r="F363" s="283"/>
      <c r="G363" s="237">
        <f>G364</f>
        <v>0</v>
      </c>
      <c r="H363" s="237"/>
      <c r="I363" s="237" t="e">
        <f t="shared" si="18"/>
        <v>#DIV/0!</v>
      </c>
    </row>
    <row r="364" spans="1:9" s="127" customFormat="1" ht="9.75" customHeight="1" hidden="1">
      <c r="A364" s="332" t="s">
        <v>788</v>
      </c>
      <c r="B364" s="92">
        <v>905</v>
      </c>
      <c r="C364" s="42" t="s">
        <v>28</v>
      </c>
      <c r="D364" s="42" t="s">
        <v>34</v>
      </c>
      <c r="E364" s="43" t="s">
        <v>790</v>
      </c>
      <c r="F364" s="283"/>
      <c r="G364" s="237">
        <f>G365</f>
        <v>0</v>
      </c>
      <c r="H364" s="237"/>
      <c r="I364" s="237" t="e">
        <f t="shared" si="18"/>
        <v>#DIV/0!</v>
      </c>
    </row>
    <row r="365" spans="1:9" s="127" customFormat="1" ht="11.25" customHeight="1" hidden="1">
      <c r="A365" s="332" t="s">
        <v>494</v>
      </c>
      <c r="B365" s="92">
        <v>905</v>
      </c>
      <c r="C365" s="42" t="s">
        <v>28</v>
      </c>
      <c r="D365" s="42" t="s">
        <v>34</v>
      </c>
      <c r="E365" s="43" t="s">
        <v>790</v>
      </c>
      <c r="F365" s="283">
        <v>610</v>
      </c>
      <c r="G365" s="237"/>
      <c r="H365" s="237"/>
      <c r="I365" s="237" t="e">
        <f t="shared" si="18"/>
        <v>#DIV/0!</v>
      </c>
    </row>
    <row r="366" spans="1:9" s="298" customFormat="1" ht="15.75" customHeight="1" hidden="1">
      <c r="A366" s="104" t="s">
        <v>518</v>
      </c>
      <c r="B366" s="91">
        <v>905</v>
      </c>
      <c r="C366" s="46" t="s">
        <v>28</v>
      </c>
      <c r="D366" s="46" t="s">
        <v>34</v>
      </c>
      <c r="E366" s="303" t="s">
        <v>666</v>
      </c>
      <c r="F366" s="308"/>
      <c r="G366" s="148">
        <f>G367+G370</f>
        <v>0</v>
      </c>
      <c r="H366" s="148"/>
      <c r="I366" s="148" t="e">
        <f t="shared" si="18"/>
        <v>#DIV/0!</v>
      </c>
    </row>
    <row r="367" spans="1:9" s="127" customFormat="1" ht="11.25" customHeight="1" hidden="1">
      <c r="A367" s="107" t="s">
        <v>529</v>
      </c>
      <c r="B367" s="92">
        <v>905</v>
      </c>
      <c r="C367" s="42" t="s">
        <v>28</v>
      </c>
      <c r="D367" s="42" t="s">
        <v>34</v>
      </c>
      <c r="E367" s="43" t="s">
        <v>800</v>
      </c>
      <c r="F367" s="283"/>
      <c r="G367" s="237">
        <f>G368</f>
        <v>0</v>
      </c>
      <c r="H367" s="237"/>
      <c r="I367" s="237" t="e">
        <f t="shared" si="18"/>
        <v>#DIV/0!</v>
      </c>
    </row>
    <row r="368" spans="1:9" s="127" customFormat="1" ht="12" customHeight="1" hidden="1">
      <c r="A368" s="104" t="s">
        <v>799</v>
      </c>
      <c r="B368" s="92">
        <v>905</v>
      </c>
      <c r="C368" s="42" t="s">
        <v>28</v>
      </c>
      <c r="D368" s="42" t="s">
        <v>34</v>
      </c>
      <c r="E368" s="43" t="s">
        <v>801</v>
      </c>
      <c r="F368" s="283"/>
      <c r="G368" s="237">
        <f>G369</f>
        <v>0</v>
      </c>
      <c r="H368" s="237"/>
      <c r="I368" s="237" t="e">
        <f t="shared" si="18"/>
        <v>#DIV/0!</v>
      </c>
    </row>
    <row r="369" spans="1:9" s="127" customFormat="1" ht="12" customHeight="1" hidden="1">
      <c r="A369" s="104" t="s">
        <v>532</v>
      </c>
      <c r="B369" s="92">
        <v>905</v>
      </c>
      <c r="C369" s="42" t="s">
        <v>28</v>
      </c>
      <c r="D369" s="42" t="s">
        <v>34</v>
      </c>
      <c r="E369" s="43" t="s">
        <v>801</v>
      </c>
      <c r="F369" s="283">
        <v>610</v>
      </c>
      <c r="G369" s="237"/>
      <c r="H369" s="237"/>
      <c r="I369" s="237" t="e">
        <f t="shared" si="18"/>
        <v>#DIV/0!</v>
      </c>
    </row>
    <row r="370" spans="1:9" s="127" customFormat="1" ht="9.75" customHeight="1" hidden="1">
      <c r="A370" s="104" t="s">
        <v>518</v>
      </c>
      <c r="B370" s="92">
        <v>905</v>
      </c>
      <c r="C370" s="42" t="s">
        <v>28</v>
      </c>
      <c r="D370" s="42" t="s">
        <v>34</v>
      </c>
      <c r="E370" s="43" t="s">
        <v>856</v>
      </c>
      <c r="F370" s="283"/>
      <c r="G370" s="237">
        <f>G371</f>
        <v>0</v>
      </c>
      <c r="H370" s="237"/>
      <c r="I370" s="237" t="e">
        <f t="shared" si="18"/>
        <v>#DIV/0!</v>
      </c>
    </row>
    <row r="371" spans="1:9" s="127" customFormat="1" ht="8.25" customHeight="1" hidden="1">
      <c r="A371" s="104" t="s">
        <v>802</v>
      </c>
      <c r="B371" s="92">
        <v>905</v>
      </c>
      <c r="C371" s="42" t="s">
        <v>28</v>
      </c>
      <c r="D371" s="42" t="s">
        <v>34</v>
      </c>
      <c r="E371" s="43" t="s">
        <v>857</v>
      </c>
      <c r="F371" s="283"/>
      <c r="G371" s="237">
        <f>G372</f>
        <v>0</v>
      </c>
      <c r="H371" s="237"/>
      <c r="I371" s="237" t="e">
        <f t="shared" si="18"/>
        <v>#DIV/0!</v>
      </c>
    </row>
    <row r="372" spans="1:9" s="127" customFormat="1" ht="15" customHeight="1" hidden="1">
      <c r="A372" s="104" t="s">
        <v>532</v>
      </c>
      <c r="B372" s="92">
        <v>905</v>
      </c>
      <c r="C372" s="42" t="s">
        <v>28</v>
      </c>
      <c r="D372" s="42" t="s">
        <v>34</v>
      </c>
      <c r="E372" s="43" t="s">
        <v>857</v>
      </c>
      <c r="F372" s="283">
        <v>610</v>
      </c>
      <c r="G372" s="237"/>
      <c r="H372" s="237"/>
      <c r="I372" s="237" t="e">
        <f t="shared" si="18"/>
        <v>#DIV/0!</v>
      </c>
    </row>
    <row r="373" spans="1:9" s="127" customFormat="1" ht="12" customHeight="1" hidden="1">
      <c r="A373" s="104" t="s">
        <v>518</v>
      </c>
      <c r="B373" s="91">
        <v>905</v>
      </c>
      <c r="C373" s="46" t="s">
        <v>28</v>
      </c>
      <c r="D373" s="46" t="s">
        <v>34</v>
      </c>
      <c r="E373" s="356" t="s">
        <v>629</v>
      </c>
      <c r="F373" s="283"/>
      <c r="G373" s="237">
        <f aca="true" t="shared" si="20" ref="G373:H376">G374</f>
        <v>0</v>
      </c>
      <c r="H373" s="237">
        <f t="shared" si="20"/>
        <v>0</v>
      </c>
      <c r="I373" s="237" t="e">
        <f t="shared" si="18"/>
        <v>#DIV/0!</v>
      </c>
    </row>
    <row r="374" spans="1:9" s="298" customFormat="1" ht="14.25" customHeight="1" hidden="1">
      <c r="A374" s="107" t="s">
        <v>495</v>
      </c>
      <c r="B374" s="91">
        <v>905</v>
      </c>
      <c r="C374" s="46" t="s">
        <v>28</v>
      </c>
      <c r="D374" s="46" t="s">
        <v>34</v>
      </c>
      <c r="E374" s="47" t="s">
        <v>630</v>
      </c>
      <c r="F374" s="308"/>
      <c r="G374" s="237">
        <f t="shared" si="20"/>
        <v>0</v>
      </c>
      <c r="H374" s="237">
        <f t="shared" si="20"/>
        <v>0</v>
      </c>
      <c r="I374" s="237" t="e">
        <f t="shared" si="18"/>
        <v>#DIV/0!</v>
      </c>
    </row>
    <row r="375" spans="1:9" s="127" customFormat="1" ht="15" customHeight="1" hidden="1">
      <c r="A375" s="107" t="s">
        <v>501</v>
      </c>
      <c r="B375" s="92">
        <v>905</v>
      </c>
      <c r="C375" s="42" t="s">
        <v>28</v>
      </c>
      <c r="D375" s="42" t="s">
        <v>34</v>
      </c>
      <c r="E375" s="43" t="s">
        <v>632</v>
      </c>
      <c r="F375" s="283"/>
      <c r="G375" s="237">
        <f t="shared" si="20"/>
        <v>0</v>
      </c>
      <c r="H375" s="237">
        <f t="shared" si="20"/>
        <v>0</v>
      </c>
      <c r="I375" s="237" t="e">
        <f t="shared" si="18"/>
        <v>#DIV/0!</v>
      </c>
    </row>
    <row r="376" spans="1:9" s="127" customFormat="1" ht="12" customHeight="1" hidden="1">
      <c r="A376" s="104" t="s">
        <v>844</v>
      </c>
      <c r="B376" s="92">
        <v>905</v>
      </c>
      <c r="C376" s="42" t="s">
        <v>28</v>
      </c>
      <c r="D376" s="42" t="s">
        <v>34</v>
      </c>
      <c r="E376" s="43" t="s">
        <v>631</v>
      </c>
      <c r="F376" s="283"/>
      <c r="G376" s="237">
        <f t="shared" si="20"/>
        <v>0</v>
      </c>
      <c r="H376" s="237">
        <f t="shared" si="20"/>
        <v>0</v>
      </c>
      <c r="I376" s="237" t="e">
        <f t="shared" si="18"/>
        <v>#DIV/0!</v>
      </c>
    </row>
    <row r="377" spans="1:9" s="127" customFormat="1" ht="13.5" customHeight="1" hidden="1">
      <c r="A377" s="104" t="s">
        <v>502</v>
      </c>
      <c r="B377" s="92">
        <v>905</v>
      </c>
      <c r="C377" s="42" t="s">
        <v>28</v>
      </c>
      <c r="D377" s="42" t="s">
        <v>34</v>
      </c>
      <c r="E377" s="43" t="s">
        <v>631</v>
      </c>
      <c r="F377" s="283">
        <v>610</v>
      </c>
      <c r="G377" s="237"/>
      <c r="H377" s="237"/>
      <c r="I377" s="237" t="e">
        <f t="shared" si="18"/>
        <v>#DIV/0!</v>
      </c>
    </row>
    <row r="378" spans="1:9" ht="8.25" customHeight="1" hidden="1">
      <c r="A378" s="104" t="s">
        <v>518</v>
      </c>
      <c r="B378" s="91">
        <v>905</v>
      </c>
      <c r="C378" s="47" t="s">
        <v>28</v>
      </c>
      <c r="D378" s="47" t="s">
        <v>33</v>
      </c>
      <c r="E378" s="71"/>
      <c r="F378" s="71"/>
      <c r="G378" s="148">
        <f>G379</f>
        <v>0</v>
      </c>
      <c r="H378" s="148"/>
      <c r="I378" s="148" t="e">
        <f t="shared" si="18"/>
        <v>#DIV/0!</v>
      </c>
    </row>
    <row r="379" spans="1:9" s="127" customFormat="1" ht="11.25" customHeight="1" hidden="1">
      <c r="A379" s="221" t="s">
        <v>446</v>
      </c>
      <c r="B379" s="91">
        <v>905</v>
      </c>
      <c r="C379" s="47" t="s">
        <v>28</v>
      </c>
      <c r="D379" s="47" t="s">
        <v>33</v>
      </c>
      <c r="E379" s="359" t="s">
        <v>643</v>
      </c>
      <c r="F379" s="286"/>
      <c r="G379" s="148">
        <f>G380</f>
        <v>0</v>
      </c>
      <c r="H379" s="148"/>
      <c r="I379" s="148" t="e">
        <f t="shared" si="18"/>
        <v>#DIV/0!</v>
      </c>
    </row>
    <row r="380" spans="1:9" s="127" customFormat="1" ht="9.75" customHeight="1" hidden="1">
      <c r="A380" s="342" t="s">
        <v>663</v>
      </c>
      <c r="B380" s="92">
        <v>905</v>
      </c>
      <c r="C380" s="43" t="s">
        <v>28</v>
      </c>
      <c r="D380" s="43" t="s">
        <v>33</v>
      </c>
      <c r="E380" s="350" t="s">
        <v>873</v>
      </c>
      <c r="F380" s="304"/>
      <c r="G380" s="237">
        <f>G381</f>
        <v>0</v>
      </c>
      <c r="H380" s="237"/>
      <c r="I380" s="237" t="e">
        <f t="shared" si="18"/>
        <v>#DIV/0!</v>
      </c>
    </row>
    <row r="381" spans="1:9" s="127" customFormat="1" ht="15" customHeight="1" hidden="1">
      <c r="A381" s="275" t="s">
        <v>872</v>
      </c>
      <c r="B381" s="92">
        <v>905</v>
      </c>
      <c r="C381" s="43" t="s">
        <v>28</v>
      </c>
      <c r="D381" s="43" t="s">
        <v>33</v>
      </c>
      <c r="E381" s="350" t="s">
        <v>874</v>
      </c>
      <c r="F381" s="304"/>
      <c r="G381" s="237">
        <f>G382</f>
        <v>0</v>
      </c>
      <c r="H381" s="237"/>
      <c r="I381" s="237" t="e">
        <f t="shared" si="18"/>
        <v>#DIV/0!</v>
      </c>
    </row>
    <row r="382" spans="1:9" s="127" customFormat="1" ht="13.5" customHeight="1" hidden="1">
      <c r="A382" s="275" t="s">
        <v>894</v>
      </c>
      <c r="B382" s="92">
        <v>905</v>
      </c>
      <c r="C382" s="43" t="s">
        <v>28</v>
      </c>
      <c r="D382" s="43" t="s">
        <v>33</v>
      </c>
      <c r="E382" s="350" t="s">
        <v>874</v>
      </c>
      <c r="F382" s="304">
        <v>240</v>
      </c>
      <c r="G382" s="237"/>
      <c r="H382" s="237"/>
      <c r="I382" s="237" t="e">
        <f t="shared" si="18"/>
        <v>#DIV/0!</v>
      </c>
    </row>
    <row r="383" spans="1:9" ht="11.25" customHeight="1" hidden="1">
      <c r="A383" s="333" t="s">
        <v>485</v>
      </c>
      <c r="B383" s="91">
        <v>905</v>
      </c>
      <c r="C383" s="46" t="s">
        <v>28</v>
      </c>
      <c r="D383" s="47" t="s">
        <v>28</v>
      </c>
      <c r="E383" s="47"/>
      <c r="F383" s="47"/>
      <c r="G383" s="148" t="e">
        <f>G384+#REF!+#REF!+#REF!</f>
        <v>#REF!</v>
      </c>
      <c r="H383" s="148"/>
      <c r="I383" s="148" t="e">
        <f t="shared" si="18"/>
        <v>#REF!</v>
      </c>
    </row>
    <row r="384" spans="1:9" s="127" customFormat="1" ht="18" customHeight="1" hidden="1">
      <c r="A384" s="45" t="s">
        <v>238</v>
      </c>
      <c r="B384" s="91">
        <v>905</v>
      </c>
      <c r="C384" s="46" t="s">
        <v>28</v>
      </c>
      <c r="D384" s="46" t="s">
        <v>28</v>
      </c>
      <c r="E384" s="356" t="s">
        <v>665</v>
      </c>
      <c r="F384" s="285"/>
      <c r="G384" s="148" t="e">
        <f>G385+#REF!</f>
        <v>#REF!</v>
      </c>
      <c r="H384" s="148"/>
      <c r="I384" s="148" t="e">
        <f t="shared" si="18"/>
        <v>#REF!</v>
      </c>
    </row>
    <row r="385" spans="1:9" s="298" customFormat="1" ht="13.5" customHeight="1" hidden="1">
      <c r="A385" s="152" t="s">
        <v>516</v>
      </c>
      <c r="B385" s="94">
        <v>905</v>
      </c>
      <c r="C385" s="46" t="s">
        <v>28</v>
      </c>
      <c r="D385" s="47" t="s">
        <v>28</v>
      </c>
      <c r="E385" s="47" t="s">
        <v>676</v>
      </c>
      <c r="F385" s="308"/>
      <c r="G385" s="148" t="e">
        <f>#REF!</f>
        <v>#REF!</v>
      </c>
      <c r="H385" s="148"/>
      <c r="I385" s="148" t="e">
        <f t="shared" si="18"/>
        <v>#REF!</v>
      </c>
    </row>
    <row r="386" spans="1:9" ht="21" customHeight="1">
      <c r="A386" s="45" t="s">
        <v>443</v>
      </c>
      <c r="B386" s="91" t="s">
        <v>934</v>
      </c>
      <c r="C386" s="47" t="s">
        <v>31</v>
      </c>
      <c r="D386" s="47"/>
      <c r="E386" s="47"/>
      <c r="F386" s="47"/>
      <c r="G386" s="122">
        <f>G387+G441</f>
        <v>12776814.95</v>
      </c>
      <c r="H386" s="148">
        <f>H387+H441</f>
        <v>1749495.6600000001</v>
      </c>
      <c r="I386" s="148">
        <f t="shared" si="18"/>
        <v>13.692736936759033</v>
      </c>
    </row>
    <row r="387" spans="1:9" ht="21" customHeight="1">
      <c r="A387" s="45" t="s">
        <v>5</v>
      </c>
      <c r="B387" s="89" t="s">
        <v>934</v>
      </c>
      <c r="C387" s="60" t="s">
        <v>31</v>
      </c>
      <c r="D387" s="60" t="s">
        <v>29</v>
      </c>
      <c r="E387" s="61"/>
      <c r="F387" s="61"/>
      <c r="G387" s="546">
        <f>G393+G434</f>
        <v>10580260.52</v>
      </c>
      <c r="H387" s="75">
        <f>H393+H434</f>
        <v>1183618</v>
      </c>
      <c r="I387" s="75">
        <f t="shared" si="18"/>
        <v>11.187040222332824</v>
      </c>
    </row>
    <row r="388" spans="1:9" s="127" customFormat="1" ht="0" customHeight="1" hidden="1">
      <c r="A388" s="59" t="s">
        <v>5</v>
      </c>
      <c r="B388" s="89" t="s">
        <v>934</v>
      </c>
      <c r="C388" s="60" t="s">
        <v>31</v>
      </c>
      <c r="D388" s="60" t="s">
        <v>29</v>
      </c>
      <c r="E388" s="356" t="s">
        <v>665</v>
      </c>
      <c r="F388" s="285"/>
      <c r="G388" s="547">
        <f aca="true" t="shared" si="21" ref="G388:H391">G389</f>
        <v>0</v>
      </c>
      <c r="H388" s="119">
        <f t="shared" si="21"/>
        <v>0</v>
      </c>
      <c r="I388" s="119" t="e">
        <f t="shared" si="18"/>
        <v>#DIV/0!</v>
      </c>
    </row>
    <row r="389" spans="1:9" s="298" customFormat="1" ht="18" customHeight="1" hidden="1">
      <c r="A389" s="152" t="s">
        <v>516</v>
      </c>
      <c r="B389" s="89" t="s">
        <v>934</v>
      </c>
      <c r="C389" s="60" t="s">
        <v>31</v>
      </c>
      <c r="D389" s="60" t="s">
        <v>29</v>
      </c>
      <c r="E389" s="47" t="s">
        <v>677</v>
      </c>
      <c r="F389" s="308"/>
      <c r="G389" s="122">
        <f t="shared" si="21"/>
        <v>0</v>
      </c>
      <c r="H389" s="148">
        <f t="shared" si="21"/>
        <v>0</v>
      </c>
      <c r="I389" s="148" t="e">
        <f t="shared" si="18"/>
        <v>#DIV/0!</v>
      </c>
    </row>
    <row r="390" spans="1:9" s="298" customFormat="1" ht="14.25" customHeight="1" hidden="1">
      <c r="A390" s="107" t="s">
        <v>522</v>
      </c>
      <c r="B390" s="95" t="s">
        <v>934</v>
      </c>
      <c r="C390" s="111" t="s">
        <v>31</v>
      </c>
      <c r="D390" s="111" t="s">
        <v>29</v>
      </c>
      <c r="E390" s="43" t="s">
        <v>719</v>
      </c>
      <c r="F390" s="308"/>
      <c r="G390" s="502">
        <f t="shared" si="21"/>
        <v>0</v>
      </c>
      <c r="H390" s="237">
        <f t="shared" si="21"/>
        <v>0</v>
      </c>
      <c r="I390" s="237" t="e">
        <f t="shared" si="18"/>
        <v>#DIV/0!</v>
      </c>
    </row>
    <row r="391" spans="1:9" s="298" customFormat="1" ht="15.75" customHeight="1" hidden="1">
      <c r="A391" s="276" t="s">
        <v>718</v>
      </c>
      <c r="B391" s="95" t="s">
        <v>934</v>
      </c>
      <c r="C391" s="111" t="s">
        <v>31</v>
      </c>
      <c r="D391" s="111" t="s">
        <v>29</v>
      </c>
      <c r="E391" s="43" t="s">
        <v>720</v>
      </c>
      <c r="F391" s="308"/>
      <c r="G391" s="502">
        <f t="shared" si="21"/>
        <v>0</v>
      </c>
      <c r="H391" s="237">
        <f t="shared" si="21"/>
        <v>0</v>
      </c>
      <c r="I391" s="237" t="e">
        <f t="shared" si="18"/>
        <v>#DIV/0!</v>
      </c>
    </row>
    <row r="392" spans="1:9" s="298" customFormat="1" ht="29.25" customHeight="1" hidden="1">
      <c r="A392" s="276" t="s">
        <v>523</v>
      </c>
      <c r="B392" s="95" t="s">
        <v>934</v>
      </c>
      <c r="C392" s="111" t="s">
        <v>31</v>
      </c>
      <c r="D392" s="111" t="s">
        <v>29</v>
      </c>
      <c r="E392" s="43" t="s">
        <v>720</v>
      </c>
      <c r="F392" s="283">
        <v>610</v>
      </c>
      <c r="G392" s="502"/>
      <c r="H392" s="237"/>
      <c r="I392" s="237" t="e">
        <f t="shared" si="18"/>
        <v>#DIV/0!</v>
      </c>
    </row>
    <row r="393" spans="1:9" s="127" customFormat="1" ht="19.5" customHeight="1">
      <c r="A393" s="357" t="s">
        <v>1073</v>
      </c>
      <c r="B393" s="94" t="s">
        <v>934</v>
      </c>
      <c r="C393" s="60" t="s">
        <v>31</v>
      </c>
      <c r="D393" s="60" t="s">
        <v>29</v>
      </c>
      <c r="E393" s="461" t="s">
        <v>964</v>
      </c>
      <c r="F393" s="283"/>
      <c r="G393" s="122">
        <f>G394</f>
        <v>6242160.52</v>
      </c>
      <c r="H393" s="148">
        <f>H394</f>
        <v>1183618</v>
      </c>
      <c r="I393" s="148">
        <f t="shared" si="18"/>
        <v>18.961671943675043</v>
      </c>
    </row>
    <row r="394" spans="1:9" s="298" customFormat="1" ht="37.5" customHeight="1">
      <c r="A394" s="615" t="s">
        <v>940</v>
      </c>
      <c r="B394" s="94" t="s">
        <v>934</v>
      </c>
      <c r="C394" s="60" t="s">
        <v>31</v>
      </c>
      <c r="D394" s="60" t="s">
        <v>29</v>
      </c>
      <c r="E394" s="71" t="s">
        <v>981</v>
      </c>
      <c r="F394" s="308"/>
      <c r="G394" s="122">
        <f>G395+G432+G438</f>
        <v>6242160.52</v>
      </c>
      <c r="H394" s="148">
        <f>H395+H432+H438</f>
        <v>1183618</v>
      </c>
      <c r="I394" s="148">
        <f t="shared" si="18"/>
        <v>18.961671943675043</v>
      </c>
    </row>
    <row r="395" spans="1:9" s="127" customFormat="1" ht="36" customHeight="1">
      <c r="A395" s="101" t="s">
        <v>941</v>
      </c>
      <c r="B395" s="94" t="s">
        <v>934</v>
      </c>
      <c r="C395" s="60" t="s">
        <v>31</v>
      </c>
      <c r="D395" s="60" t="s">
        <v>29</v>
      </c>
      <c r="E395" s="71" t="s">
        <v>988</v>
      </c>
      <c r="F395" s="308"/>
      <c r="G395" s="122">
        <f>G396</f>
        <v>5340877.52</v>
      </c>
      <c r="H395" s="237">
        <f>H396</f>
        <v>1180618</v>
      </c>
      <c r="I395" s="237">
        <f t="shared" si="18"/>
        <v>22.105318752937816</v>
      </c>
    </row>
    <row r="396" spans="1:9" s="127" customFormat="1" ht="24.75" customHeight="1">
      <c r="A396" s="545" t="s">
        <v>491</v>
      </c>
      <c r="B396" s="95" t="s">
        <v>934</v>
      </c>
      <c r="C396" s="42" t="s">
        <v>31</v>
      </c>
      <c r="D396" s="42" t="s">
        <v>29</v>
      </c>
      <c r="E396" s="52" t="s">
        <v>982</v>
      </c>
      <c r="F396" s="283"/>
      <c r="G396" s="237">
        <f>G397+G398+G399</f>
        <v>5340877.52</v>
      </c>
      <c r="H396" s="237">
        <f>H397+H398+H399</f>
        <v>1180618</v>
      </c>
      <c r="I396" s="237">
        <f t="shared" si="18"/>
        <v>22.105318752937816</v>
      </c>
    </row>
    <row r="397" spans="1:9" s="127" customFormat="1" ht="32.25" customHeight="1">
      <c r="A397" s="543" t="s">
        <v>1054</v>
      </c>
      <c r="B397" s="123" t="s">
        <v>934</v>
      </c>
      <c r="C397" s="111" t="s">
        <v>31</v>
      </c>
      <c r="D397" s="111" t="s">
        <v>29</v>
      </c>
      <c r="E397" s="52" t="s">
        <v>982</v>
      </c>
      <c r="F397" s="283">
        <v>110</v>
      </c>
      <c r="G397" s="237">
        <v>3016863</v>
      </c>
      <c r="H397" s="237">
        <v>656739.92</v>
      </c>
      <c r="I397" s="237">
        <f t="shared" si="18"/>
        <v>21.768967301465132</v>
      </c>
    </row>
    <row r="398" spans="1:9" s="127" customFormat="1" ht="35.25" customHeight="1">
      <c r="A398" s="276" t="s">
        <v>485</v>
      </c>
      <c r="B398" s="123" t="s">
        <v>934</v>
      </c>
      <c r="C398" s="111" t="s">
        <v>31</v>
      </c>
      <c r="D398" s="111" t="s">
        <v>29</v>
      </c>
      <c r="E398" s="52" t="s">
        <v>982</v>
      </c>
      <c r="F398" s="283">
        <v>240</v>
      </c>
      <c r="G398" s="502">
        <v>2274014.52</v>
      </c>
      <c r="H398" s="237">
        <v>523878.08</v>
      </c>
      <c r="I398" s="237">
        <f t="shared" si="18"/>
        <v>23.037587288580724</v>
      </c>
    </row>
    <row r="399" spans="1:9" s="127" customFormat="1" ht="39" customHeight="1">
      <c r="A399" s="66" t="s">
        <v>487</v>
      </c>
      <c r="B399" s="123" t="s">
        <v>934</v>
      </c>
      <c r="C399" s="111" t="s">
        <v>31</v>
      </c>
      <c r="D399" s="111" t="s">
        <v>29</v>
      </c>
      <c r="E399" s="52" t="s">
        <v>982</v>
      </c>
      <c r="F399" s="283">
        <v>850</v>
      </c>
      <c r="G399" s="237">
        <v>50000</v>
      </c>
      <c r="H399" s="237">
        <v>0</v>
      </c>
      <c r="I399" s="237">
        <f t="shared" si="18"/>
        <v>0</v>
      </c>
    </row>
    <row r="400" spans="1:9" s="127" customFormat="1" ht="14.25" customHeight="1" hidden="1">
      <c r="A400" s="276" t="s">
        <v>487</v>
      </c>
      <c r="B400" s="123" t="s">
        <v>934</v>
      </c>
      <c r="C400" s="111" t="s">
        <v>31</v>
      </c>
      <c r="D400" s="111" t="s">
        <v>29</v>
      </c>
      <c r="E400" s="52" t="s">
        <v>886</v>
      </c>
      <c r="F400" s="283"/>
      <c r="G400" s="237"/>
      <c r="H400" s="237"/>
      <c r="I400" s="237" t="e">
        <f aca="true" t="shared" si="22" ref="I400:I463">H400*100/G400</f>
        <v>#DIV/0!</v>
      </c>
    </row>
    <row r="401" spans="1:9" s="127" customFormat="1" ht="18" customHeight="1" hidden="1">
      <c r="A401" s="355" t="s">
        <v>494</v>
      </c>
      <c r="B401" s="123" t="s">
        <v>934</v>
      </c>
      <c r="C401" s="111" t="s">
        <v>31</v>
      </c>
      <c r="D401" s="111" t="s">
        <v>29</v>
      </c>
      <c r="E401" s="52" t="s">
        <v>886</v>
      </c>
      <c r="F401" s="283">
        <v>240</v>
      </c>
      <c r="G401" s="237"/>
      <c r="H401" s="237"/>
      <c r="I401" s="237" t="e">
        <f t="shared" si="22"/>
        <v>#DIV/0!</v>
      </c>
    </row>
    <row r="402" spans="1:9" s="127" customFormat="1" ht="18" customHeight="1" hidden="1">
      <c r="A402" s="276" t="s">
        <v>485</v>
      </c>
      <c r="B402" s="123" t="s">
        <v>934</v>
      </c>
      <c r="C402" s="111" t="s">
        <v>31</v>
      </c>
      <c r="D402" s="111" t="s">
        <v>29</v>
      </c>
      <c r="E402" s="52" t="s">
        <v>886</v>
      </c>
      <c r="F402" s="283">
        <v>610</v>
      </c>
      <c r="G402" s="237"/>
      <c r="H402" s="237"/>
      <c r="I402" s="237" t="e">
        <f t="shared" si="22"/>
        <v>#DIV/0!</v>
      </c>
    </row>
    <row r="403" spans="1:9" s="127" customFormat="1" ht="13.5" customHeight="1" hidden="1">
      <c r="A403" s="276" t="s">
        <v>518</v>
      </c>
      <c r="B403" s="123" t="s">
        <v>934</v>
      </c>
      <c r="C403" s="111" t="s">
        <v>31</v>
      </c>
      <c r="D403" s="111" t="s">
        <v>29</v>
      </c>
      <c r="E403" s="52" t="s">
        <v>854</v>
      </c>
      <c r="F403" s="283"/>
      <c r="G403" s="237">
        <f>G404</f>
        <v>0</v>
      </c>
      <c r="H403" s="237">
        <f>H404</f>
        <v>0</v>
      </c>
      <c r="I403" s="237" t="e">
        <f t="shared" si="22"/>
        <v>#DIV/0!</v>
      </c>
    </row>
    <row r="404" spans="1:9" s="127" customFormat="1" ht="15.75" customHeight="1" hidden="1">
      <c r="A404" s="375" t="s">
        <v>786</v>
      </c>
      <c r="B404" s="123" t="s">
        <v>934</v>
      </c>
      <c r="C404" s="111" t="s">
        <v>31</v>
      </c>
      <c r="D404" s="111" t="s">
        <v>29</v>
      </c>
      <c r="E404" s="52" t="s">
        <v>854</v>
      </c>
      <c r="F404" s="283">
        <v>620</v>
      </c>
      <c r="G404" s="237"/>
      <c r="H404" s="237"/>
      <c r="I404" s="237" t="e">
        <f t="shared" si="22"/>
        <v>#DIV/0!</v>
      </c>
    </row>
    <row r="405" spans="1:9" s="298" customFormat="1" ht="15" customHeight="1" hidden="1">
      <c r="A405" s="355" t="s">
        <v>514</v>
      </c>
      <c r="B405" s="94" t="s">
        <v>934</v>
      </c>
      <c r="C405" s="46" t="s">
        <v>31</v>
      </c>
      <c r="D405" s="46" t="s">
        <v>29</v>
      </c>
      <c r="E405" s="71" t="s">
        <v>679</v>
      </c>
      <c r="F405" s="308"/>
      <c r="G405" s="148">
        <f>G406+G411</f>
        <v>0</v>
      </c>
      <c r="H405" s="148">
        <f>H406+H411</f>
        <v>0</v>
      </c>
      <c r="I405" s="148" t="e">
        <f t="shared" si="22"/>
        <v>#DIV/0!</v>
      </c>
    </row>
    <row r="406" spans="1:9" s="298" customFormat="1" ht="18" customHeight="1" hidden="1">
      <c r="A406" s="376" t="s">
        <v>658</v>
      </c>
      <c r="B406" s="123" t="s">
        <v>934</v>
      </c>
      <c r="C406" s="111" t="s">
        <v>31</v>
      </c>
      <c r="D406" s="111" t="s">
        <v>29</v>
      </c>
      <c r="E406" s="52" t="s">
        <v>792</v>
      </c>
      <c r="F406" s="308"/>
      <c r="G406" s="237">
        <f>G407+G409</f>
        <v>0</v>
      </c>
      <c r="H406" s="237">
        <f>H407+H409</f>
        <v>0</v>
      </c>
      <c r="I406" s="237" t="e">
        <f t="shared" si="22"/>
        <v>#DIV/0!</v>
      </c>
    </row>
    <row r="407" spans="1:9" s="298" customFormat="1" ht="18" customHeight="1" hidden="1">
      <c r="A407" s="377" t="s">
        <v>791</v>
      </c>
      <c r="B407" s="110" t="s">
        <v>934</v>
      </c>
      <c r="C407" s="111" t="s">
        <v>31</v>
      </c>
      <c r="D407" s="111" t="s">
        <v>29</v>
      </c>
      <c r="E407" s="52" t="s">
        <v>793</v>
      </c>
      <c r="F407" s="308"/>
      <c r="G407" s="237">
        <f>G408</f>
        <v>0</v>
      </c>
      <c r="H407" s="237">
        <f>H408</f>
        <v>0</v>
      </c>
      <c r="I407" s="237" t="e">
        <f t="shared" si="22"/>
        <v>#DIV/0!</v>
      </c>
    </row>
    <row r="408" spans="1:9" s="298" customFormat="1" ht="21" customHeight="1" hidden="1">
      <c r="A408" s="295" t="s">
        <v>494</v>
      </c>
      <c r="B408" s="110" t="s">
        <v>934</v>
      </c>
      <c r="C408" s="111" t="s">
        <v>31</v>
      </c>
      <c r="D408" s="111" t="s">
        <v>29</v>
      </c>
      <c r="E408" s="52" t="s">
        <v>793</v>
      </c>
      <c r="F408" s="283">
        <v>610</v>
      </c>
      <c r="G408" s="237"/>
      <c r="H408" s="237"/>
      <c r="I408" s="237" t="e">
        <f t="shared" si="22"/>
        <v>#DIV/0!</v>
      </c>
    </row>
    <row r="409" spans="1:9" s="298" customFormat="1" ht="18" customHeight="1" hidden="1">
      <c r="A409" s="54" t="s">
        <v>518</v>
      </c>
      <c r="B409" s="110">
        <v>905</v>
      </c>
      <c r="C409" s="111" t="s">
        <v>31</v>
      </c>
      <c r="D409" s="111" t="s">
        <v>29</v>
      </c>
      <c r="E409" s="52" t="s">
        <v>889</v>
      </c>
      <c r="F409" s="308"/>
      <c r="G409" s="237">
        <f>G410</f>
        <v>0</v>
      </c>
      <c r="H409" s="237">
        <f>H410</f>
        <v>0</v>
      </c>
      <c r="I409" s="237" t="e">
        <f t="shared" si="22"/>
        <v>#DIV/0!</v>
      </c>
    </row>
    <row r="410" spans="1:9" s="298" customFormat="1" ht="15" customHeight="1" hidden="1">
      <c r="A410" s="291" t="s">
        <v>888</v>
      </c>
      <c r="B410" s="95">
        <v>905</v>
      </c>
      <c r="C410" s="111" t="s">
        <v>31</v>
      </c>
      <c r="D410" s="111" t="s">
        <v>29</v>
      </c>
      <c r="E410" s="52" t="s">
        <v>889</v>
      </c>
      <c r="F410" s="283">
        <v>610</v>
      </c>
      <c r="G410" s="237"/>
      <c r="H410" s="237"/>
      <c r="I410" s="237" t="e">
        <f t="shared" si="22"/>
        <v>#DIV/0!</v>
      </c>
    </row>
    <row r="411" spans="1:9" s="127" customFormat="1" ht="12" customHeight="1" hidden="1">
      <c r="A411" s="276" t="s">
        <v>518</v>
      </c>
      <c r="B411" s="123">
        <v>905</v>
      </c>
      <c r="C411" s="111" t="s">
        <v>31</v>
      </c>
      <c r="D411" s="111" t="s">
        <v>29</v>
      </c>
      <c r="E411" s="52" t="s">
        <v>794</v>
      </c>
      <c r="F411" s="283"/>
      <c r="G411" s="237">
        <f>G412</f>
        <v>0</v>
      </c>
      <c r="H411" s="237">
        <f>H412</f>
        <v>0</v>
      </c>
      <c r="I411" s="237" t="e">
        <f t="shared" si="22"/>
        <v>#DIV/0!</v>
      </c>
    </row>
    <row r="412" spans="1:9" s="127" customFormat="1" ht="18" customHeight="1" hidden="1">
      <c r="A412" s="373" t="s">
        <v>887</v>
      </c>
      <c r="B412" s="123">
        <v>905</v>
      </c>
      <c r="C412" s="111" t="s">
        <v>31</v>
      </c>
      <c r="D412" s="111" t="s">
        <v>29</v>
      </c>
      <c r="E412" s="52" t="s">
        <v>795</v>
      </c>
      <c r="F412" s="283"/>
      <c r="G412" s="237">
        <f>G413+G414</f>
        <v>0</v>
      </c>
      <c r="H412" s="237">
        <f>H413+H414</f>
        <v>0</v>
      </c>
      <c r="I412" s="237" t="e">
        <f t="shared" si="22"/>
        <v>#DIV/0!</v>
      </c>
    </row>
    <row r="413" spans="1:9" s="127" customFormat="1" ht="20.25" customHeight="1" hidden="1">
      <c r="A413" s="358" t="s">
        <v>607</v>
      </c>
      <c r="B413" s="123">
        <v>905</v>
      </c>
      <c r="C413" s="111" t="s">
        <v>31</v>
      </c>
      <c r="D413" s="111" t="s">
        <v>29</v>
      </c>
      <c r="E413" s="52" t="s">
        <v>795</v>
      </c>
      <c r="F413" s="283">
        <v>610</v>
      </c>
      <c r="G413" s="237"/>
      <c r="H413" s="237"/>
      <c r="I413" s="237" t="e">
        <f t="shared" si="22"/>
        <v>#DIV/0!</v>
      </c>
    </row>
    <row r="414" spans="1:9" s="127" customFormat="1" ht="18" customHeight="1" hidden="1">
      <c r="A414" s="276" t="s">
        <v>518</v>
      </c>
      <c r="B414" s="123">
        <v>905</v>
      </c>
      <c r="C414" s="111" t="s">
        <v>31</v>
      </c>
      <c r="D414" s="111" t="s">
        <v>29</v>
      </c>
      <c r="E414" s="52" t="s">
        <v>795</v>
      </c>
      <c r="F414" s="283">
        <v>620</v>
      </c>
      <c r="G414" s="237">
        <v>0</v>
      </c>
      <c r="H414" s="237">
        <v>0</v>
      </c>
      <c r="I414" s="237" t="e">
        <f t="shared" si="22"/>
        <v>#DIV/0!</v>
      </c>
    </row>
    <row r="415" spans="1:9" s="127" customFormat="1" ht="18" customHeight="1" hidden="1">
      <c r="A415" s="355" t="s">
        <v>514</v>
      </c>
      <c r="B415" s="89">
        <v>905</v>
      </c>
      <c r="C415" s="60" t="s">
        <v>31</v>
      </c>
      <c r="D415" s="60" t="s">
        <v>29</v>
      </c>
      <c r="E415" s="460" t="s">
        <v>669</v>
      </c>
      <c r="F415" s="283"/>
      <c r="G415" s="148">
        <f aca="true" t="shared" si="23" ref="G415:H417">G416</f>
        <v>0</v>
      </c>
      <c r="H415" s="148">
        <f t="shared" si="23"/>
        <v>0</v>
      </c>
      <c r="I415" s="148" t="e">
        <f t="shared" si="22"/>
        <v>#DIV/0!</v>
      </c>
    </row>
    <row r="416" spans="1:9" s="127" customFormat="1" ht="19.5" customHeight="1" hidden="1">
      <c r="A416" s="322" t="s">
        <v>530</v>
      </c>
      <c r="B416" s="110">
        <v>905</v>
      </c>
      <c r="C416" s="111" t="s">
        <v>31</v>
      </c>
      <c r="D416" s="111" t="s">
        <v>29</v>
      </c>
      <c r="E416" s="52" t="s">
        <v>835</v>
      </c>
      <c r="F416" s="283"/>
      <c r="G416" s="237">
        <f t="shared" si="23"/>
        <v>0</v>
      </c>
      <c r="H416" s="237">
        <f t="shared" si="23"/>
        <v>0</v>
      </c>
      <c r="I416" s="237" t="e">
        <f t="shared" si="22"/>
        <v>#DIV/0!</v>
      </c>
    </row>
    <row r="417" spans="1:9" s="127" customFormat="1" ht="21" customHeight="1" hidden="1">
      <c r="A417" s="101" t="s">
        <v>834</v>
      </c>
      <c r="B417" s="110">
        <v>905</v>
      </c>
      <c r="C417" s="111" t="s">
        <v>31</v>
      </c>
      <c r="D417" s="111" t="s">
        <v>29</v>
      </c>
      <c r="E417" s="52" t="s">
        <v>836</v>
      </c>
      <c r="F417" s="283"/>
      <c r="G417" s="237">
        <f t="shared" si="23"/>
        <v>0</v>
      </c>
      <c r="H417" s="237">
        <f t="shared" si="23"/>
        <v>0</v>
      </c>
      <c r="I417" s="237" t="e">
        <f t="shared" si="22"/>
        <v>#DIV/0!</v>
      </c>
    </row>
    <row r="418" spans="1:9" s="127" customFormat="1" ht="24" customHeight="1" hidden="1">
      <c r="A418" s="101" t="s">
        <v>531</v>
      </c>
      <c r="B418" s="110">
        <v>905</v>
      </c>
      <c r="C418" s="111" t="s">
        <v>31</v>
      </c>
      <c r="D418" s="111" t="s">
        <v>29</v>
      </c>
      <c r="E418" s="52" t="s">
        <v>836</v>
      </c>
      <c r="F418" s="283">
        <v>610</v>
      </c>
      <c r="G418" s="237"/>
      <c r="H418" s="237"/>
      <c r="I418" s="237" t="e">
        <f t="shared" si="22"/>
        <v>#DIV/0!</v>
      </c>
    </row>
    <row r="419" spans="1:9" s="127" customFormat="1" ht="14.25" customHeight="1" hidden="1">
      <c r="A419" s="104" t="s">
        <v>518</v>
      </c>
      <c r="B419" s="89">
        <v>905</v>
      </c>
      <c r="C419" s="60" t="s">
        <v>31</v>
      </c>
      <c r="D419" s="60" t="s">
        <v>29</v>
      </c>
      <c r="E419" s="461" t="s">
        <v>629</v>
      </c>
      <c r="F419" s="283"/>
      <c r="G419" s="148">
        <f>G420+G424</f>
        <v>0</v>
      </c>
      <c r="H419" s="148">
        <f>H420+H424</f>
        <v>0</v>
      </c>
      <c r="I419" s="148" t="e">
        <f t="shared" si="22"/>
        <v>#DIV/0!</v>
      </c>
    </row>
    <row r="420" spans="1:9" s="298" customFormat="1" ht="21" customHeight="1" hidden="1">
      <c r="A420" s="107" t="s">
        <v>495</v>
      </c>
      <c r="B420" s="89">
        <v>905</v>
      </c>
      <c r="C420" s="60" t="s">
        <v>31</v>
      </c>
      <c r="D420" s="60" t="s">
        <v>29</v>
      </c>
      <c r="E420" s="71" t="s">
        <v>635</v>
      </c>
      <c r="F420" s="308"/>
      <c r="G420" s="148">
        <f aca="true" t="shared" si="24" ref="G420:H422">G421</f>
        <v>0</v>
      </c>
      <c r="H420" s="148">
        <f t="shared" si="24"/>
        <v>0</v>
      </c>
      <c r="I420" s="148" t="e">
        <f t="shared" si="22"/>
        <v>#DIV/0!</v>
      </c>
    </row>
    <row r="421" spans="1:9" s="127" customFormat="1" ht="15.75" customHeight="1" hidden="1">
      <c r="A421" s="325" t="s">
        <v>496</v>
      </c>
      <c r="B421" s="110">
        <v>905</v>
      </c>
      <c r="C421" s="111" t="s">
        <v>31</v>
      </c>
      <c r="D421" s="111" t="s">
        <v>29</v>
      </c>
      <c r="E421" s="52" t="s">
        <v>636</v>
      </c>
      <c r="F421" s="283"/>
      <c r="G421" s="237">
        <f t="shared" si="24"/>
        <v>0</v>
      </c>
      <c r="H421" s="237">
        <f t="shared" si="24"/>
        <v>0</v>
      </c>
      <c r="I421" s="237" t="e">
        <f t="shared" si="22"/>
        <v>#DIV/0!</v>
      </c>
    </row>
    <row r="422" spans="1:9" s="127" customFormat="1" ht="9.75" customHeight="1" hidden="1">
      <c r="A422" s="326" t="s">
        <v>837</v>
      </c>
      <c r="B422" s="110">
        <v>905</v>
      </c>
      <c r="C422" s="111" t="s">
        <v>31</v>
      </c>
      <c r="D422" s="111" t="s">
        <v>29</v>
      </c>
      <c r="E422" s="52" t="s">
        <v>839</v>
      </c>
      <c r="F422" s="283"/>
      <c r="G422" s="237">
        <f t="shared" si="24"/>
        <v>0</v>
      </c>
      <c r="H422" s="237">
        <f t="shared" si="24"/>
        <v>0</v>
      </c>
      <c r="I422" s="237" t="e">
        <f t="shared" si="22"/>
        <v>#DIV/0!</v>
      </c>
    </row>
    <row r="423" spans="1:9" s="127" customFormat="1" ht="15" customHeight="1" hidden="1">
      <c r="A423" s="326" t="s">
        <v>838</v>
      </c>
      <c r="B423" s="110">
        <v>905</v>
      </c>
      <c r="C423" s="111" t="s">
        <v>31</v>
      </c>
      <c r="D423" s="111" t="s">
        <v>29</v>
      </c>
      <c r="E423" s="52" t="s">
        <v>839</v>
      </c>
      <c r="F423" s="283">
        <v>610</v>
      </c>
      <c r="G423" s="237">
        <v>0</v>
      </c>
      <c r="H423" s="237">
        <v>0</v>
      </c>
      <c r="I423" s="237" t="e">
        <f t="shared" si="22"/>
        <v>#DIV/0!</v>
      </c>
    </row>
    <row r="424" spans="1:9" s="298" customFormat="1" ht="17.25" customHeight="1" hidden="1">
      <c r="A424" s="104" t="s">
        <v>518</v>
      </c>
      <c r="B424" s="89">
        <v>905</v>
      </c>
      <c r="C424" s="60" t="s">
        <v>31</v>
      </c>
      <c r="D424" s="60" t="s">
        <v>29</v>
      </c>
      <c r="E424" s="71" t="s">
        <v>630</v>
      </c>
      <c r="F424" s="308"/>
      <c r="G424" s="148">
        <f aca="true" t="shared" si="25" ref="G424:H426">G425</f>
        <v>0</v>
      </c>
      <c r="H424" s="148">
        <f t="shared" si="25"/>
        <v>0</v>
      </c>
      <c r="I424" s="148" t="e">
        <f t="shared" si="22"/>
        <v>#DIV/0!</v>
      </c>
    </row>
    <row r="425" spans="1:9" s="127" customFormat="1" ht="17.25" customHeight="1" hidden="1">
      <c r="A425" s="107" t="s">
        <v>501</v>
      </c>
      <c r="B425" s="110">
        <v>905</v>
      </c>
      <c r="C425" s="111" t="s">
        <v>31</v>
      </c>
      <c r="D425" s="111" t="s">
        <v>29</v>
      </c>
      <c r="E425" s="52" t="s">
        <v>632</v>
      </c>
      <c r="F425" s="283"/>
      <c r="G425" s="237">
        <f t="shared" si="25"/>
        <v>0</v>
      </c>
      <c r="H425" s="237">
        <f t="shared" si="25"/>
        <v>0</v>
      </c>
      <c r="I425" s="237" t="e">
        <f t="shared" si="22"/>
        <v>#DIV/0!</v>
      </c>
    </row>
    <row r="426" spans="1:9" s="127" customFormat="1" ht="21" customHeight="1" hidden="1">
      <c r="A426" s="104" t="s">
        <v>844</v>
      </c>
      <c r="B426" s="110">
        <v>905</v>
      </c>
      <c r="C426" s="111" t="s">
        <v>31</v>
      </c>
      <c r="D426" s="111" t="s">
        <v>29</v>
      </c>
      <c r="E426" s="52" t="s">
        <v>631</v>
      </c>
      <c r="F426" s="283"/>
      <c r="G426" s="237">
        <f t="shared" si="25"/>
        <v>0</v>
      </c>
      <c r="H426" s="237">
        <f t="shared" si="25"/>
        <v>0</v>
      </c>
      <c r="I426" s="237" t="e">
        <f t="shared" si="22"/>
        <v>#DIV/0!</v>
      </c>
    </row>
    <row r="427" spans="1:9" s="127" customFormat="1" ht="12" customHeight="1" hidden="1">
      <c r="A427" s="104" t="s">
        <v>502</v>
      </c>
      <c r="B427" s="110">
        <v>905</v>
      </c>
      <c r="C427" s="111" t="s">
        <v>31</v>
      </c>
      <c r="D427" s="111" t="s">
        <v>29</v>
      </c>
      <c r="E427" s="52" t="s">
        <v>631</v>
      </c>
      <c r="F427" s="283">
        <v>610</v>
      </c>
      <c r="G427" s="237"/>
      <c r="H427" s="237"/>
      <c r="I427" s="237" t="e">
        <f t="shared" si="22"/>
        <v>#DIV/0!</v>
      </c>
    </row>
    <row r="428" spans="1:9" s="127" customFormat="1" ht="24" customHeight="1" hidden="1">
      <c r="A428" s="104" t="s">
        <v>518</v>
      </c>
      <c r="B428" s="89">
        <v>905</v>
      </c>
      <c r="C428" s="60" t="s">
        <v>31</v>
      </c>
      <c r="D428" s="60" t="s">
        <v>29</v>
      </c>
      <c r="E428" s="460" t="s">
        <v>670</v>
      </c>
      <c r="F428" s="283"/>
      <c r="G428" s="148"/>
      <c r="H428" s="148"/>
      <c r="I428" s="148" t="e">
        <f t="shared" si="22"/>
        <v>#DIV/0!</v>
      </c>
    </row>
    <row r="429" spans="1:9" s="127" customFormat="1" ht="24" customHeight="1" hidden="1">
      <c r="A429" s="322" t="s">
        <v>568</v>
      </c>
      <c r="B429" s="110">
        <v>905</v>
      </c>
      <c r="C429" s="111" t="s">
        <v>31</v>
      </c>
      <c r="D429" s="111" t="s">
        <v>29</v>
      </c>
      <c r="E429" s="77" t="s">
        <v>847</v>
      </c>
      <c r="F429" s="362"/>
      <c r="G429" s="118">
        <f>G430</f>
        <v>0</v>
      </c>
      <c r="H429" s="118">
        <f>H430</f>
        <v>0</v>
      </c>
      <c r="I429" s="118" t="e">
        <f t="shared" si="22"/>
        <v>#DIV/0!</v>
      </c>
    </row>
    <row r="430" spans="1:9" s="127" customFormat="1" ht="11.25" customHeight="1" hidden="1">
      <c r="A430" s="335" t="s">
        <v>846</v>
      </c>
      <c r="B430" s="110">
        <v>905</v>
      </c>
      <c r="C430" s="111" t="s">
        <v>31</v>
      </c>
      <c r="D430" s="111" t="s">
        <v>29</v>
      </c>
      <c r="E430" s="77" t="s">
        <v>849</v>
      </c>
      <c r="F430" s="362"/>
      <c r="G430" s="118">
        <f>G431</f>
        <v>0</v>
      </c>
      <c r="H430" s="118">
        <f>H431</f>
        <v>0</v>
      </c>
      <c r="I430" s="118" t="e">
        <f t="shared" si="22"/>
        <v>#DIV/0!</v>
      </c>
    </row>
    <row r="431" spans="1:9" s="127" customFormat="1" ht="19.5" customHeight="1" hidden="1">
      <c r="A431" s="335" t="s">
        <v>848</v>
      </c>
      <c r="B431" s="110">
        <v>905</v>
      </c>
      <c r="C431" s="111" t="s">
        <v>31</v>
      </c>
      <c r="D431" s="111" t="s">
        <v>29</v>
      </c>
      <c r="E431" s="77" t="s">
        <v>849</v>
      </c>
      <c r="F431" s="362">
        <v>620</v>
      </c>
      <c r="G431" s="118"/>
      <c r="H431" s="118"/>
      <c r="I431" s="118" t="e">
        <f t="shared" si="22"/>
        <v>#DIV/0!</v>
      </c>
    </row>
    <row r="432" spans="1:9" s="127" customFormat="1" ht="21" customHeight="1">
      <c r="A432" s="614" t="s">
        <v>1001</v>
      </c>
      <c r="B432" s="93" t="s">
        <v>934</v>
      </c>
      <c r="C432" s="60" t="s">
        <v>31</v>
      </c>
      <c r="D432" s="60" t="s">
        <v>29</v>
      </c>
      <c r="E432" s="71" t="s">
        <v>1000</v>
      </c>
      <c r="F432" s="462"/>
      <c r="G432" s="119">
        <f>G433</f>
        <v>150000</v>
      </c>
      <c r="H432" s="118">
        <f>H433</f>
        <v>3000</v>
      </c>
      <c r="I432" s="118">
        <f t="shared" si="22"/>
        <v>2</v>
      </c>
    </row>
    <row r="433" spans="1:9" s="127" customFormat="1" ht="36.75" customHeight="1">
      <c r="A433" s="276" t="s">
        <v>485</v>
      </c>
      <c r="B433" s="123" t="s">
        <v>934</v>
      </c>
      <c r="C433" s="111" t="s">
        <v>31</v>
      </c>
      <c r="D433" s="111" t="s">
        <v>29</v>
      </c>
      <c r="E433" s="52" t="s">
        <v>1000</v>
      </c>
      <c r="F433" s="283">
        <v>240</v>
      </c>
      <c r="G433" s="118">
        <v>150000</v>
      </c>
      <c r="H433" s="118">
        <v>3000</v>
      </c>
      <c r="I433" s="118">
        <f t="shared" si="22"/>
        <v>2</v>
      </c>
    </row>
    <row r="434" spans="1:9" s="127" customFormat="1" ht="36" customHeight="1">
      <c r="A434" s="613" t="s">
        <v>1109</v>
      </c>
      <c r="B434" s="583" t="s">
        <v>934</v>
      </c>
      <c r="C434" s="584" t="s">
        <v>31</v>
      </c>
      <c r="D434" s="584" t="s">
        <v>29</v>
      </c>
      <c r="E434" s="541" t="s">
        <v>1122</v>
      </c>
      <c r="F434" s="462"/>
      <c r="G434" s="119">
        <f aca="true" t="shared" si="26" ref="G434:H436">G435</f>
        <v>4338100</v>
      </c>
      <c r="H434" s="118">
        <f t="shared" si="26"/>
        <v>0</v>
      </c>
      <c r="I434" s="118">
        <f t="shared" si="22"/>
        <v>0</v>
      </c>
    </row>
    <row r="435" spans="1:9" s="127" customFormat="1" ht="37.5" customHeight="1">
      <c r="A435" s="509" t="s">
        <v>1128</v>
      </c>
      <c r="B435" s="592" t="s">
        <v>934</v>
      </c>
      <c r="C435" s="593" t="s">
        <v>31</v>
      </c>
      <c r="D435" s="593" t="s">
        <v>29</v>
      </c>
      <c r="E435" s="542" t="s">
        <v>1127</v>
      </c>
      <c r="F435" s="362"/>
      <c r="G435" s="118">
        <f t="shared" si="26"/>
        <v>4338100</v>
      </c>
      <c r="H435" s="118">
        <f t="shared" si="26"/>
        <v>0</v>
      </c>
      <c r="I435" s="118">
        <f t="shared" si="22"/>
        <v>0</v>
      </c>
    </row>
    <row r="436" spans="1:9" s="127" customFormat="1" ht="74.25" customHeight="1">
      <c r="A436" s="104" t="s">
        <v>1121</v>
      </c>
      <c r="B436" s="592" t="s">
        <v>934</v>
      </c>
      <c r="C436" s="593" t="s">
        <v>31</v>
      </c>
      <c r="D436" s="593" t="s">
        <v>29</v>
      </c>
      <c r="E436" s="542" t="s">
        <v>1127</v>
      </c>
      <c r="F436" s="362"/>
      <c r="G436" s="540">
        <f t="shared" si="26"/>
        <v>4338100</v>
      </c>
      <c r="H436" s="118">
        <f t="shared" si="26"/>
        <v>0</v>
      </c>
      <c r="I436" s="118">
        <f t="shared" si="22"/>
        <v>0</v>
      </c>
    </row>
    <row r="437" spans="1:10" s="127" customFormat="1" ht="39" customHeight="1">
      <c r="A437" s="104" t="s">
        <v>485</v>
      </c>
      <c r="B437" s="592" t="s">
        <v>934</v>
      </c>
      <c r="C437" s="593" t="s">
        <v>31</v>
      </c>
      <c r="D437" s="593" t="s">
        <v>29</v>
      </c>
      <c r="E437" s="542" t="s">
        <v>1127</v>
      </c>
      <c r="F437" s="362">
        <v>240</v>
      </c>
      <c r="G437" s="540">
        <v>4338100</v>
      </c>
      <c r="H437" s="118">
        <v>0</v>
      </c>
      <c r="I437" s="118">
        <f t="shared" si="22"/>
        <v>0</v>
      </c>
      <c r="J437" s="513"/>
    </row>
    <row r="438" spans="1:9" s="127" customFormat="1" ht="36" customHeight="1">
      <c r="A438" s="613" t="s">
        <v>940</v>
      </c>
      <c r="B438" s="583" t="s">
        <v>934</v>
      </c>
      <c r="C438" s="584" t="s">
        <v>31</v>
      </c>
      <c r="D438" s="584" t="s">
        <v>29</v>
      </c>
      <c r="E438" s="541" t="s">
        <v>981</v>
      </c>
      <c r="F438" s="462"/>
      <c r="G438" s="547">
        <f>G439</f>
        <v>751283</v>
      </c>
      <c r="H438" s="118">
        <f>H439</f>
        <v>0</v>
      </c>
      <c r="I438" s="118">
        <f t="shared" si="22"/>
        <v>0</v>
      </c>
    </row>
    <row r="439" spans="1:9" s="127" customFormat="1" ht="51" customHeight="1">
      <c r="A439" s="598" t="s">
        <v>1100</v>
      </c>
      <c r="B439" s="592" t="s">
        <v>934</v>
      </c>
      <c r="C439" s="593" t="s">
        <v>31</v>
      </c>
      <c r="D439" s="593" t="s">
        <v>29</v>
      </c>
      <c r="E439" s="542" t="s">
        <v>1120</v>
      </c>
      <c r="F439" s="362"/>
      <c r="G439" s="118">
        <f>G440</f>
        <v>751283</v>
      </c>
      <c r="H439" s="118">
        <f>H440</f>
        <v>0</v>
      </c>
      <c r="I439" s="118">
        <f t="shared" si="22"/>
        <v>0</v>
      </c>
    </row>
    <row r="440" spans="1:10" s="127" customFormat="1" ht="33" customHeight="1">
      <c r="A440" s="104" t="s">
        <v>485</v>
      </c>
      <c r="B440" s="592" t="s">
        <v>934</v>
      </c>
      <c r="C440" s="593" t="s">
        <v>31</v>
      </c>
      <c r="D440" s="593" t="s">
        <v>29</v>
      </c>
      <c r="E440" s="542" t="s">
        <v>1120</v>
      </c>
      <c r="F440" s="362">
        <v>240</v>
      </c>
      <c r="G440" s="540">
        <v>751283</v>
      </c>
      <c r="H440" s="118">
        <v>0</v>
      </c>
      <c r="I440" s="118">
        <f t="shared" si="22"/>
        <v>0</v>
      </c>
      <c r="J440" s="513"/>
    </row>
    <row r="441" spans="1:9" ht="30" customHeight="1">
      <c r="A441" s="45" t="s">
        <v>311</v>
      </c>
      <c r="B441" s="97" t="s">
        <v>934</v>
      </c>
      <c r="C441" s="47" t="s">
        <v>31</v>
      </c>
      <c r="D441" s="47" t="s">
        <v>32</v>
      </c>
      <c r="E441" s="71"/>
      <c r="F441" s="47"/>
      <c r="G441" s="148">
        <f>G442+G452</f>
        <v>2196554.43</v>
      </c>
      <c r="H441" s="148">
        <f>H442+H452</f>
        <v>565877.66</v>
      </c>
      <c r="I441" s="148">
        <f t="shared" si="22"/>
        <v>25.762059536125403</v>
      </c>
    </row>
    <row r="442" spans="1:9" s="127" customFormat="1" ht="17.25" customHeight="1" hidden="1">
      <c r="A442" s="45"/>
      <c r="B442" s="91" t="s">
        <v>934</v>
      </c>
      <c r="C442" s="46" t="s">
        <v>31</v>
      </c>
      <c r="D442" s="46" t="s">
        <v>32</v>
      </c>
      <c r="E442" s="456" t="s">
        <v>665</v>
      </c>
      <c r="F442" s="285"/>
      <c r="G442" s="119">
        <f>G443+G447</f>
        <v>0</v>
      </c>
      <c r="H442" s="119">
        <f>H443+H447</f>
        <v>0</v>
      </c>
      <c r="I442" s="119" t="e">
        <f t="shared" si="22"/>
        <v>#DIV/0!</v>
      </c>
    </row>
    <row r="443" spans="1:9" s="298" customFormat="1" ht="22.5" customHeight="1" hidden="1">
      <c r="A443" s="152"/>
      <c r="B443" s="94" t="s">
        <v>934</v>
      </c>
      <c r="C443" s="46" t="s">
        <v>31</v>
      </c>
      <c r="D443" s="46" t="s">
        <v>32</v>
      </c>
      <c r="E443" s="457" t="s">
        <v>676</v>
      </c>
      <c r="F443" s="308"/>
      <c r="G443" s="148">
        <f>G445</f>
        <v>0</v>
      </c>
      <c r="H443" s="148">
        <f>H445</f>
        <v>0</v>
      </c>
      <c r="I443" s="148" t="e">
        <f t="shared" si="22"/>
        <v>#DIV/0!</v>
      </c>
    </row>
    <row r="444" spans="1:9" s="298" customFormat="1" ht="19.5" customHeight="1" hidden="1">
      <c r="A444" s="107"/>
      <c r="B444" s="95" t="s">
        <v>934</v>
      </c>
      <c r="C444" s="42" t="s">
        <v>31</v>
      </c>
      <c r="D444" s="42" t="s">
        <v>32</v>
      </c>
      <c r="E444" s="458" t="s">
        <v>716</v>
      </c>
      <c r="F444" s="308"/>
      <c r="G444" s="237">
        <f>G445</f>
        <v>0</v>
      </c>
      <c r="H444" s="237">
        <f>H445</f>
        <v>0</v>
      </c>
      <c r="I444" s="237" t="e">
        <f t="shared" si="22"/>
        <v>#DIV/0!</v>
      </c>
    </row>
    <row r="445" spans="1:9" s="127" customFormat="1" ht="21" customHeight="1" hidden="1">
      <c r="A445" s="54"/>
      <c r="B445" s="95" t="s">
        <v>934</v>
      </c>
      <c r="C445" s="42" t="s">
        <v>31</v>
      </c>
      <c r="D445" s="42" t="s">
        <v>32</v>
      </c>
      <c r="E445" s="458" t="s">
        <v>717</v>
      </c>
      <c r="F445" s="283"/>
      <c r="G445" s="237">
        <f>G446</f>
        <v>0</v>
      </c>
      <c r="H445" s="237">
        <f>H446</f>
        <v>0</v>
      </c>
      <c r="I445" s="237" t="e">
        <f t="shared" si="22"/>
        <v>#DIV/0!</v>
      </c>
    </row>
    <row r="446" spans="1:9" s="127" customFormat="1" ht="16.5" hidden="1">
      <c r="A446" s="104"/>
      <c r="B446" s="95" t="s">
        <v>934</v>
      </c>
      <c r="C446" s="42" t="s">
        <v>31</v>
      </c>
      <c r="D446" s="42" t="s">
        <v>32</v>
      </c>
      <c r="E446" s="458" t="s">
        <v>717</v>
      </c>
      <c r="F446" s="283">
        <v>240</v>
      </c>
      <c r="G446" s="237"/>
      <c r="H446" s="237"/>
      <c r="I446" s="237" t="e">
        <f t="shared" si="22"/>
        <v>#DIV/0!</v>
      </c>
    </row>
    <row r="447" spans="1:9" s="298" customFormat="1" ht="16.5" hidden="1">
      <c r="A447" s="104"/>
      <c r="B447" s="91" t="s">
        <v>934</v>
      </c>
      <c r="C447" s="46" t="s">
        <v>31</v>
      </c>
      <c r="D447" s="46" t="s">
        <v>32</v>
      </c>
      <c r="E447" s="457" t="s">
        <v>677</v>
      </c>
      <c r="F447" s="308"/>
      <c r="G447" s="148">
        <f>G448</f>
        <v>0</v>
      </c>
      <c r="H447" s="148">
        <f>H448</f>
        <v>0</v>
      </c>
      <c r="I447" s="148" t="e">
        <f t="shared" si="22"/>
        <v>#DIV/0!</v>
      </c>
    </row>
    <row r="448" spans="1:9" s="298" customFormat="1" ht="16.5" hidden="1">
      <c r="A448" s="107"/>
      <c r="B448" s="92" t="s">
        <v>934</v>
      </c>
      <c r="C448" s="42" t="s">
        <v>31</v>
      </c>
      <c r="D448" s="42" t="s">
        <v>32</v>
      </c>
      <c r="E448" s="458" t="s">
        <v>719</v>
      </c>
      <c r="F448" s="308"/>
      <c r="G448" s="237">
        <f>G449</f>
        <v>0</v>
      </c>
      <c r="H448" s="237">
        <f>H449</f>
        <v>0</v>
      </c>
      <c r="I448" s="237" t="e">
        <f t="shared" si="22"/>
        <v>#DIV/0!</v>
      </c>
    </row>
    <row r="449" spans="1:9" s="298" customFormat="1" ht="16.5" hidden="1">
      <c r="A449" s="104"/>
      <c r="B449" s="92" t="s">
        <v>934</v>
      </c>
      <c r="C449" s="42" t="s">
        <v>31</v>
      </c>
      <c r="D449" s="42" t="s">
        <v>32</v>
      </c>
      <c r="E449" s="458" t="s">
        <v>720</v>
      </c>
      <c r="F449" s="308"/>
      <c r="G449" s="237">
        <f>G450+G451</f>
        <v>0</v>
      </c>
      <c r="H449" s="237">
        <f>H450+H451</f>
        <v>0</v>
      </c>
      <c r="I449" s="237" t="e">
        <f t="shared" si="22"/>
        <v>#DIV/0!</v>
      </c>
    </row>
    <row r="450" spans="1:9" s="298" customFormat="1" ht="16.5" hidden="1">
      <c r="A450" s="104"/>
      <c r="B450" s="92" t="s">
        <v>934</v>
      </c>
      <c r="C450" s="42" t="s">
        <v>31</v>
      </c>
      <c r="D450" s="42" t="s">
        <v>32</v>
      </c>
      <c r="E450" s="458" t="s">
        <v>720</v>
      </c>
      <c r="F450" s="283">
        <v>240</v>
      </c>
      <c r="G450" s="237">
        <v>0</v>
      </c>
      <c r="H450" s="237">
        <v>0</v>
      </c>
      <c r="I450" s="237" t="e">
        <f t="shared" si="22"/>
        <v>#DIV/0!</v>
      </c>
    </row>
    <row r="451" spans="1:9" s="298" customFormat="1" ht="16.5" hidden="1">
      <c r="A451" s="104"/>
      <c r="B451" s="92" t="s">
        <v>934</v>
      </c>
      <c r="C451" s="42" t="s">
        <v>31</v>
      </c>
      <c r="D451" s="42" t="s">
        <v>32</v>
      </c>
      <c r="E451" s="458" t="s">
        <v>720</v>
      </c>
      <c r="F451" s="283">
        <v>630</v>
      </c>
      <c r="G451" s="237"/>
      <c r="H451" s="237"/>
      <c r="I451" s="237" t="e">
        <f t="shared" si="22"/>
        <v>#DIV/0!</v>
      </c>
    </row>
    <row r="452" spans="1:9" s="127" customFormat="1" ht="21" customHeight="1">
      <c r="A452" s="357" t="s">
        <v>1073</v>
      </c>
      <c r="B452" s="94" t="s">
        <v>934</v>
      </c>
      <c r="C452" s="60" t="s">
        <v>31</v>
      </c>
      <c r="D452" s="60" t="s">
        <v>32</v>
      </c>
      <c r="E452" s="461" t="s">
        <v>964</v>
      </c>
      <c r="F452" s="283"/>
      <c r="G452" s="148">
        <f>G453</f>
        <v>2196554.43</v>
      </c>
      <c r="H452" s="148">
        <f>H453</f>
        <v>565877.66</v>
      </c>
      <c r="I452" s="148">
        <f t="shared" si="22"/>
        <v>25.762059536125403</v>
      </c>
    </row>
    <row r="453" spans="1:9" s="298" customFormat="1" ht="33" customHeight="1">
      <c r="A453" s="334" t="s">
        <v>940</v>
      </c>
      <c r="B453" s="93" t="s">
        <v>934</v>
      </c>
      <c r="C453" s="60" t="s">
        <v>31</v>
      </c>
      <c r="D453" s="60" t="s">
        <v>32</v>
      </c>
      <c r="E453" s="71" t="s">
        <v>981</v>
      </c>
      <c r="F453" s="308"/>
      <c r="G453" s="148">
        <f>G454</f>
        <v>2196554.43</v>
      </c>
      <c r="H453" s="148">
        <f>H454</f>
        <v>565877.66</v>
      </c>
      <c r="I453" s="148">
        <f t="shared" si="22"/>
        <v>25.762059536125403</v>
      </c>
    </row>
    <row r="454" spans="1:9" s="299" customFormat="1" ht="38.25" customHeight="1">
      <c r="A454" s="403" t="s">
        <v>1006</v>
      </c>
      <c r="B454" s="93" t="s">
        <v>934</v>
      </c>
      <c r="C454" s="46" t="s">
        <v>31</v>
      </c>
      <c r="D454" s="46" t="s">
        <v>32</v>
      </c>
      <c r="E454" s="71" t="s">
        <v>1004</v>
      </c>
      <c r="F454" s="308"/>
      <c r="G454" s="148">
        <f>G455+G459</f>
        <v>2196554.43</v>
      </c>
      <c r="H454" s="237">
        <f>H455+H459</f>
        <v>565877.66</v>
      </c>
      <c r="I454" s="237">
        <f t="shared" si="22"/>
        <v>25.762059536125403</v>
      </c>
    </row>
    <row r="455" spans="1:9" s="299" customFormat="1" ht="15" customHeight="1" hidden="1">
      <c r="A455" s="478" t="s">
        <v>797</v>
      </c>
      <c r="B455" s="123" t="s">
        <v>934</v>
      </c>
      <c r="C455" s="42" t="s">
        <v>31</v>
      </c>
      <c r="D455" s="42" t="s">
        <v>32</v>
      </c>
      <c r="E455" s="52" t="s">
        <v>798</v>
      </c>
      <c r="F455" s="283"/>
      <c r="G455" s="237">
        <f>G456+G457+G458</f>
        <v>0</v>
      </c>
      <c r="H455" s="237">
        <f>H456+H457+H458</f>
        <v>0</v>
      </c>
      <c r="I455" s="237" t="e">
        <f t="shared" si="22"/>
        <v>#DIV/0!</v>
      </c>
    </row>
    <row r="456" spans="1:9" s="127" customFormat="1" ht="15.75" customHeight="1" hidden="1">
      <c r="A456" s="358" t="s">
        <v>484</v>
      </c>
      <c r="B456" s="123" t="s">
        <v>934</v>
      </c>
      <c r="C456" s="42" t="s">
        <v>31</v>
      </c>
      <c r="D456" s="42" t="s">
        <v>32</v>
      </c>
      <c r="E456" s="52" t="s">
        <v>798</v>
      </c>
      <c r="F456" s="283">
        <v>120</v>
      </c>
      <c r="G456" s="237"/>
      <c r="H456" s="237"/>
      <c r="I456" s="237" t="e">
        <f t="shared" si="22"/>
        <v>#DIV/0!</v>
      </c>
    </row>
    <row r="457" spans="1:9" s="127" customFormat="1" ht="17.25" customHeight="1" hidden="1">
      <c r="A457" s="276" t="s">
        <v>482</v>
      </c>
      <c r="B457" s="123" t="s">
        <v>934</v>
      </c>
      <c r="C457" s="42" t="s">
        <v>31</v>
      </c>
      <c r="D457" s="42" t="s">
        <v>32</v>
      </c>
      <c r="E457" s="52" t="s">
        <v>798</v>
      </c>
      <c r="F457" s="283">
        <v>240</v>
      </c>
      <c r="G457" s="237"/>
      <c r="H457" s="237"/>
      <c r="I457" s="237" t="e">
        <f t="shared" si="22"/>
        <v>#DIV/0!</v>
      </c>
    </row>
    <row r="458" spans="1:9" s="127" customFormat="1" ht="15.75" customHeight="1" hidden="1">
      <c r="A458" s="276" t="s">
        <v>485</v>
      </c>
      <c r="B458" s="123" t="s">
        <v>934</v>
      </c>
      <c r="C458" s="42" t="s">
        <v>31</v>
      </c>
      <c r="D458" s="42" t="s">
        <v>32</v>
      </c>
      <c r="E458" s="52" t="s">
        <v>798</v>
      </c>
      <c r="F458" s="283">
        <v>850</v>
      </c>
      <c r="G458" s="237"/>
      <c r="H458" s="237"/>
      <c r="I458" s="237" t="e">
        <f t="shared" si="22"/>
        <v>#DIV/0!</v>
      </c>
    </row>
    <row r="459" spans="1:9" s="299" customFormat="1" ht="28.5" customHeight="1">
      <c r="A459" s="104" t="s">
        <v>482</v>
      </c>
      <c r="B459" s="123" t="s">
        <v>934</v>
      </c>
      <c r="C459" s="42" t="s">
        <v>31</v>
      </c>
      <c r="D459" s="42" t="s">
        <v>32</v>
      </c>
      <c r="E459" s="52" t="s">
        <v>983</v>
      </c>
      <c r="F459" s="283"/>
      <c r="G459" s="237">
        <f>G460+G461+G462</f>
        <v>2196554.43</v>
      </c>
      <c r="H459" s="237">
        <f>H460+H461+H462</f>
        <v>565877.66</v>
      </c>
      <c r="I459" s="237">
        <f t="shared" si="22"/>
        <v>25.762059536125403</v>
      </c>
    </row>
    <row r="460" spans="1:9" s="127" customFormat="1" ht="32.25" customHeight="1">
      <c r="A460" s="544" t="s">
        <v>1053</v>
      </c>
      <c r="B460" s="110" t="s">
        <v>934</v>
      </c>
      <c r="C460" s="42" t="s">
        <v>31</v>
      </c>
      <c r="D460" s="42" t="s">
        <v>32</v>
      </c>
      <c r="E460" s="52" t="s">
        <v>983</v>
      </c>
      <c r="F460" s="283">
        <v>120</v>
      </c>
      <c r="G460" s="502">
        <v>1906054</v>
      </c>
      <c r="H460" s="237">
        <v>519517.86</v>
      </c>
      <c r="I460" s="237">
        <f t="shared" si="22"/>
        <v>27.25619840781006</v>
      </c>
    </row>
    <row r="461" spans="1:9" s="127" customFormat="1" ht="39.75" customHeight="1">
      <c r="A461" s="104" t="s">
        <v>485</v>
      </c>
      <c r="B461" s="110" t="s">
        <v>934</v>
      </c>
      <c r="C461" s="42" t="s">
        <v>31</v>
      </c>
      <c r="D461" s="42" t="s">
        <v>32</v>
      </c>
      <c r="E461" s="52" t="s">
        <v>983</v>
      </c>
      <c r="F461" s="283">
        <v>240</v>
      </c>
      <c r="G461" s="502">
        <v>285500</v>
      </c>
      <c r="H461" s="237">
        <v>46359.8</v>
      </c>
      <c r="I461" s="237">
        <f t="shared" si="22"/>
        <v>16.238108581436077</v>
      </c>
    </row>
    <row r="462" spans="1:9" s="127" customFormat="1" ht="21.75" customHeight="1">
      <c r="A462" s="104" t="s">
        <v>487</v>
      </c>
      <c r="B462" s="110" t="s">
        <v>934</v>
      </c>
      <c r="C462" s="111" t="s">
        <v>31</v>
      </c>
      <c r="D462" s="111" t="s">
        <v>32</v>
      </c>
      <c r="E462" s="52" t="s">
        <v>983</v>
      </c>
      <c r="F462" s="283">
        <v>850</v>
      </c>
      <c r="G462" s="237">
        <v>5000.43</v>
      </c>
      <c r="H462" s="237">
        <v>0</v>
      </c>
      <c r="I462" s="237">
        <f t="shared" si="22"/>
        <v>0</v>
      </c>
    </row>
    <row r="463" spans="1:9" ht="16.5">
      <c r="A463" s="45" t="s">
        <v>87</v>
      </c>
      <c r="B463" s="91" t="s">
        <v>934</v>
      </c>
      <c r="C463" s="46" t="s">
        <v>36</v>
      </c>
      <c r="D463" s="47"/>
      <c r="E463" s="71"/>
      <c r="F463" s="71"/>
      <c r="G463" s="238">
        <f>G464+G469</f>
        <v>857465</v>
      </c>
      <c r="H463" s="238">
        <f>H464+H469</f>
        <v>218472.52</v>
      </c>
      <c r="I463" s="238">
        <f t="shared" si="22"/>
        <v>25.478884852442956</v>
      </c>
    </row>
    <row r="464" spans="1:9" ht="16.5">
      <c r="A464" s="45" t="s">
        <v>167</v>
      </c>
      <c r="B464" s="91" t="s">
        <v>934</v>
      </c>
      <c r="C464" s="46" t="s">
        <v>36</v>
      </c>
      <c r="D464" s="47" t="s">
        <v>29</v>
      </c>
      <c r="E464" s="71"/>
      <c r="F464" s="71"/>
      <c r="G464" s="238">
        <f aca="true" t="shared" si="27" ref="G464:H467">G465</f>
        <v>820465</v>
      </c>
      <c r="H464" s="238">
        <f t="shared" si="27"/>
        <v>208472.52</v>
      </c>
      <c r="I464" s="238">
        <f aca="true" t="shared" si="28" ref="I464:I527">H464*100/G464</f>
        <v>25.40906924731707</v>
      </c>
    </row>
    <row r="465" spans="1:9" ht="35.25" customHeight="1">
      <c r="A465" s="45" t="s">
        <v>1074</v>
      </c>
      <c r="B465" s="91" t="s">
        <v>934</v>
      </c>
      <c r="C465" s="46" t="s">
        <v>36</v>
      </c>
      <c r="D465" s="47" t="s">
        <v>29</v>
      </c>
      <c r="E465" s="71" t="s">
        <v>967</v>
      </c>
      <c r="F465" s="71"/>
      <c r="G465" s="238">
        <f t="shared" si="27"/>
        <v>820465</v>
      </c>
      <c r="H465" s="238">
        <f t="shared" si="27"/>
        <v>208472.52</v>
      </c>
      <c r="I465" s="238">
        <f t="shared" si="28"/>
        <v>25.40906924731707</v>
      </c>
    </row>
    <row r="466" spans="1:9" ht="36" customHeight="1">
      <c r="A466" s="107" t="s">
        <v>821</v>
      </c>
      <c r="B466" s="91" t="s">
        <v>934</v>
      </c>
      <c r="C466" s="46" t="s">
        <v>36</v>
      </c>
      <c r="D466" s="47" t="s">
        <v>29</v>
      </c>
      <c r="E466" s="71" t="s">
        <v>987</v>
      </c>
      <c r="F466" s="52"/>
      <c r="G466" s="238">
        <f t="shared" si="27"/>
        <v>820465</v>
      </c>
      <c r="H466" s="238">
        <f t="shared" si="27"/>
        <v>208472.52</v>
      </c>
      <c r="I466" s="238">
        <f t="shared" si="28"/>
        <v>25.40906924731707</v>
      </c>
    </row>
    <row r="467" spans="1:9" ht="20.25" customHeight="1">
      <c r="A467" s="107" t="s">
        <v>823</v>
      </c>
      <c r="B467" s="92" t="s">
        <v>934</v>
      </c>
      <c r="C467" s="42" t="s">
        <v>36</v>
      </c>
      <c r="D467" s="43" t="s">
        <v>29</v>
      </c>
      <c r="E467" s="52" t="s">
        <v>984</v>
      </c>
      <c r="F467" s="52"/>
      <c r="G467" s="396">
        <f t="shared" si="27"/>
        <v>820465</v>
      </c>
      <c r="H467" s="396">
        <f t="shared" si="27"/>
        <v>208472.52</v>
      </c>
      <c r="I467" s="238">
        <f t="shared" si="28"/>
        <v>25.40906924731707</v>
      </c>
    </row>
    <row r="468" spans="1:9" ht="18.75" customHeight="1">
      <c r="A468" s="104" t="s">
        <v>1059</v>
      </c>
      <c r="B468" s="92" t="s">
        <v>934</v>
      </c>
      <c r="C468" s="42" t="s">
        <v>36</v>
      </c>
      <c r="D468" s="43" t="s">
        <v>29</v>
      </c>
      <c r="E468" s="52" t="s">
        <v>984</v>
      </c>
      <c r="F468" s="52">
        <v>310</v>
      </c>
      <c r="G468" s="396">
        <v>820465</v>
      </c>
      <c r="H468" s="396">
        <v>208472.52</v>
      </c>
      <c r="I468" s="238">
        <f t="shared" si="28"/>
        <v>25.40906924731707</v>
      </c>
    </row>
    <row r="469" spans="1:9" ht="21.75" customHeight="1">
      <c r="A469" s="107" t="s">
        <v>304</v>
      </c>
      <c r="B469" s="514" t="s">
        <v>934</v>
      </c>
      <c r="C469" s="120" t="s">
        <v>36</v>
      </c>
      <c r="D469" s="120" t="s">
        <v>38</v>
      </c>
      <c r="E469" s="120"/>
      <c r="F469" s="120"/>
      <c r="G469" s="122">
        <f aca="true" t="shared" si="29" ref="G469:H472">G470</f>
        <v>37000</v>
      </c>
      <c r="H469" s="148">
        <f t="shared" si="29"/>
        <v>10000</v>
      </c>
      <c r="I469" s="148">
        <f t="shared" si="28"/>
        <v>27.027027027027028</v>
      </c>
    </row>
    <row r="470" spans="1:9" s="127" customFormat="1" ht="38.25" customHeight="1">
      <c r="A470" s="107" t="s">
        <v>1074</v>
      </c>
      <c r="B470" s="514" t="s">
        <v>934</v>
      </c>
      <c r="C470" s="120" t="s">
        <v>36</v>
      </c>
      <c r="D470" s="120" t="s">
        <v>38</v>
      </c>
      <c r="E470" s="566" t="s">
        <v>967</v>
      </c>
      <c r="F470" s="516"/>
      <c r="G470" s="122">
        <f>G471</f>
        <v>37000</v>
      </c>
      <c r="H470" s="148">
        <f>H471</f>
        <v>10000</v>
      </c>
      <c r="I470" s="148">
        <f t="shared" si="28"/>
        <v>27.027027027027028</v>
      </c>
    </row>
    <row r="471" spans="1:9" s="127" customFormat="1" ht="32.25" customHeight="1">
      <c r="A471" s="322" t="s">
        <v>821</v>
      </c>
      <c r="B471" s="514" t="s">
        <v>934</v>
      </c>
      <c r="C471" s="120" t="s">
        <v>36</v>
      </c>
      <c r="D471" s="120" t="s">
        <v>38</v>
      </c>
      <c r="E471" s="120" t="s">
        <v>987</v>
      </c>
      <c r="F471" s="567"/>
      <c r="G471" s="122">
        <f>G472+G474+G476</f>
        <v>37000</v>
      </c>
      <c r="H471" s="237">
        <f>H472+H474+H476</f>
        <v>10000</v>
      </c>
      <c r="I471" s="237">
        <f t="shared" si="28"/>
        <v>27.027027027027028</v>
      </c>
    </row>
    <row r="472" spans="1:9" s="127" customFormat="1" ht="54" customHeight="1">
      <c r="A472" s="101" t="s">
        <v>1019</v>
      </c>
      <c r="B472" s="558" t="s">
        <v>934</v>
      </c>
      <c r="C472" s="501" t="s">
        <v>36</v>
      </c>
      <c r="D472" s="501" t="s">
        <v>38</v>
      </c>
      <c r="E472" s="501" t="s">
        <v>1012</v>
      </c>
      <c r="F472" s="516"/>
      <c r="G472" s="502">
        <f t="shared" si="29"/>
        <v>17000</v>
      </c>
      <c r="H472" s="237">
        <f t="shared" si="29"/>
        <v>0</v>
      </c>
      <c r="I472" s="237">
        <f t="shared" si="28"/>
        <v>0</v>
      </c>
    </row>
    <row r="473" spans="1:9" s="127" customFormat="1" ht="36.75" customHeight="1">
      <c r="A473" s="101" t="s">
        <v>1061</v>
      </c>
      <c r="B473" s="558" t="s">
        <v>934</v>
      </c>
      <c r="C473" s="501" t="s">
        <v>36</v>
      </c>
      <c r="D473" s="501" t="s">
        <v>38</v>
      </c>
      <c r="E473" s="501" t="s">
        <v>1012</v>
      </c>
      <c r="F473" s="516">
        <v>110</v>
      </c>
      <c r="G473" s="502">
        <v>17000</v>
      </c>
      <c r="H473" s="237">
        <v>0</v>
      </c>
      <c r="I473" s="237">
        <f t="shared" si="28"/>
        <v>0</v>
      </c>
    </row>
    <row r="474" spans="1:9" s="127" customFormat="1" ht="15" customHeight="1" hidden="1">
      <c r="A474" s="459" t="s">
        <v>1017</v>
      </c>
      <c r="B474" s="559" t="s">
        <v>934</v>
      </c>
      <c r="C474" s="501" t="s">
        <v>36</v>
      </c>
      <c r="D474" s="501" t="s">
        <v>38</v>
      </c>
      <c r="E474" s="501" t="s">
        <v>1055</v>
      </c>
      <c r="F474" s="516"/>
      <c r="G474" s="502">
        <f>G475</f>
        <v>0</v>
      </c>
      <c r="H474" s="237">
        <f>H475</f>
        <v>0</v>
      </c>
      <c r="I474" s="237" t="e">
        <f t="shared" si="28"/>
        <v>#DIV/0!</v>
      </c>
    </row>
    <row r="475" spans="1:9" s="127" customFormat="1" ht="21.75" customHeight="1" hidden="1">
      <c r="A475" s="459" t="s">
        <v>504</v>
      </c>
      <c r="B475" s="559" t="s">
        <v>934</v>
      </c>
      <c r="C475" s="501" t="s">
        <v>36</v>
      </c>
      <c r="D475" s="501" t="s">
        <v>38</v>
      </c>
      <c r="E475" s="501" t="s">
        <v>1055</v>
      </c>
      <c r="F475" s="516">
        <v>310</v>
      </c>
      <c r="G475" s="502"/>
      <c r="H475" s="237"/>
      <c r="I475" s="237" t="e">
        <f t="shared" si="28"/>
        <v>#DIV/0!</v>
      </c>
    </row>
    <row r="476" spans="1:9" s="127" customFormat="1" ht="26.25" customHeight="1">
      <c r="A476" s="459" t="s">
        <v>508</v>
      </c>
      <c r="B476" s="558" t="s">
        <v>934</v>
      </c>
      <c r="C476" s="501" t="s">
        <v>36</v>
      </c>
      <c r="D476" s="501" t="s">
        <v>38</v>
      </c>
      <c r="E476" s="501" t="s">
        <v>985</v>
      </c>
      <c r="F476" s="516"/>
      <c r="G476" s="502">
        <f>G477</f>
        <v>20000</v>
      </c>
      <c r="H476" s="237">
        <f>H477</f>
        <v>10000</v>
      </c>
      <c r="I476" s="237">
        <f t="shared" si="28"/>
        <v>50</v>
      </c>
    </row>
    <row r="477" spans="1:9" s="127" customFormat="1" ht="33" customHeight="1">
      <c r="A477" s="459" t="s">
        <v>1060</v>
      </c>
      <c r="B477" s="558" t="s">
        <v>934</v>
      </c>
      <c r="C477" s="501" t="s">
        <v>36</v>
      </c>
      <c r="D477" s="501" t="s">
        <v>38</v>
      </c>
      <c r="E477" s="501" t="s">
        <v>985</v>
      </c>
      <c r="F477" s="516">
        <v>320</v>
      </c>
      <c r="G477" s="502">
        <v>20000</v>
      </c>
      <c r="H477" s="237">
        <v>10000</v>
      </c>
      <c r="I477" s="237">
        <f t="shared" si="28"/>
        <v>50</v>
      </c>
    </row>
    <row r="478" spans="1:9" ht="20.25" customHeight="1">
      <c r="A478" s="106" t="s">
        <v>56</v>
      </c>
      <c r="B478" s="91" t="s">
        <v>934</v>
      </c>
      <c r="C478" s="47" t="s">
        <v>37</v>
      </c>
      <c r="D478" s="47"/>
      <c r="E478" s="47"/>
      <c r="F478" s="71"/>
      <c r="G478" s="148">
        <f>G479</f>
        <v>13412800</v>
      </c>
      <c r="H478" s="148">
        <f>H479</f>
        <v>58466</v>
      </c>
      <c r="I478" s="148">
        <f t="shared" si="28"/>
        <v>0.4358970535607778</v>
      </c>
    </row>
    <row r="479" spans="1:9" ht="18.75" customHeight="1">
      <c r="A479" s="107" t="s">
        <v>316</v>
      </c>
      <c r="B479" s="108" t="s">
        <v>934</v>
      </c>
      <c r="C479" s="47" t="s">
        <v>37</v>
      </c>
      <c r="D479" s="46" t="s">
        <v>29</v>
      </c>
      <c r="E479" s="47"/>
      <c r="F479" s="71"/>
      <c r="G479" s="72">
        <f>G480+G742</f>
        <v>13412800</v>
      </c>
      <c r="H479" s="72">
        <f>H480+H742</f>
        <v>58466</v>
      </c>
      <c r="I479" s="72">
        <f t="shared" si="28"/>
        <v>0.4358970535607778</v>
      </c>
    </row>
    <row r="480" spans="1:9" s="298" customFormat="1" ht="36.75" customHeight="1">
      <c r="A480" s="107" t="s">
        <v>1075</v>
      </c>
      <c r="B480" s="108" t="s">
        <v>934</v>
      </c>
      <c r="C480" s="47" t="s">
        <v>37</v>
      </c>
      <c r="D480" s="46" t="s">
        <v>29</v>
      </c>
      <c r="E480" s="303" t="s">
        <v>965</v>
      </c>
      <c r="F480" s="308"/>
      <c r="G480" s="148">
        <f>G481+G484</f>
        <v>80000</v>
      </c>
      <c r="H480" s="148">
        <f>H481+H484</f>
        <v>58466</v>
      </c>
      <c r="I480" s="148">
        <f t="shared" si="28"/>
        <v>73.0825</v>
      </c>
    </row>
    <row r="481" spans="1:9" s="127" customFormat="1" ht="21" customHeight="1">
      <c r="A481" s="104" t="s">
        <v>799</v>
      </c>
      <c r="B481" s="313" t="s">
        <v>934</v>
      </c>
      <c r="C481" s="43" t="s">
        <v>37</v>
      </c>
      <c r="D481" s="42" t="s">
        <v>29</v>
      </c>
      <c r="E481" s="43" t="s">
        <v>966</v>
      </c>
      <c r="F481" s="283"/>
      <c r="G481" s="237">
        <f>G482</f>
        <v>80000</v>
      </c>
      <c r="H481" s="237">
        <f>H482</f>
        <v>58466</v>
      </c>
      <c r="I481" s="237">
        <f t="shared" si="28"/>
        <v>73.0825</v>
      </c>
    </row>
    <row r="482" spans="1:9" s="127" customFormat="1" ht="19.5" customHeight="1">
      <c r="A482" s="104" t="s">
        <v>532</v>
      </c>
      <c r="B482" s="313" t="s">
        <v>934</v>
      </c>
      <c r="C482" s="43" t="s">
        <v>37</v>
      </c>
      <c r="D482" s="42" t="s">
        <v>29</v>
      </c>
      <c r="E482" s="43" t="s">
        <v>986</v>
      </c>
      <c r="F482" s="283"/>
      <c r="G482" s="237">
        <f>G483</f>
        <v>80000</v>
      </c>
      <c r="H482" s="237">
        <f>H483</f>
        <v>58466</v>
      </c>
      <c r="I482" s="237">
        <f t="shared" si="28"/>
        <v>73.0825</v>
      </c>
    </row>
    <row r="483" spans="1:9" s="127" customFormat="1" ht="46.5" customHeight="1">
      <c r="A483" s="104" t="s">
        <v>485</v>
      </c>
      <c r="B483" s="313" t="s">
        <v>934</v>
      </c>
      <c r="C483" s="43" t="s">
        <v>37</v>
      </c>
      <c r="D483" s="42" t="s">
        <v>29</v>
      </c>
      <c r="E483" s="43" t="s">
        <v>986</v>
      </c>
      <c r="F483" s="283">
        <v>240</v>
      </c>
      <c r="G483" s="237">
        <v>80000</v>
      </c>
      <c r="H483" s="237">
        <v>58466</v>
      </c>
      <c r="I483" s="237">
        <f t="shared" si="28"/>
        <v>73.0825</v>
      </c>
    </row>
    <row r="484" spans="1:9" s="127" customFormat="1" ht="0.75" customHeight="1" hidden="1">
      <c r="A484" s="104" t="s">
        <v>485</v>
      </c>
      <c r="B484" s="313" t="s">
        <v>934</v>
      </c>
      <c r="C484" s="43" t="s">
        <v>37</v>
      </c>
      <c r="D484" s="42" t="s">
        <v>29</v>
      </c>
      <c r="E484" s="43" t="s">
        <v>856</v>
      </c>
      <c r="F484" s="283"/>
      <c r="G484" s="237">
        <f>G485</f>
        <v>0</v>
      </c>
      <c r="H484" s="237">
        <f>H485</f>
        <v>0</v>
      </c>
      <c r="I484" s="237" t="e">
        <f t="shared" si="28"/>
        <v>#DIV/0!</v>
      </c>
    </row>
    <row r="485" spans="1:9" s="127" customFormat="1" ht="9" customHeight="1" hidden="1">
      <c r="A485" s="104" t="s">
        <v>802</v>
      </c>
      <c r="B485" s="313" t="s">
        <v>934</v>
      </c>
      <c r="C485" s="43" t="s">
        <v>37</v>
      </c>
      <c r="D485" s="42" t="s">
        <v>29</v>
      </c>
      <c r="E485" s="43" t="s">
        <v>857</v>
      </c>
      <c r="F485" s="283"/>
      <c r="G485" s="237">
        <f>G486</f>
        <v>0</v>
      </c>
      <c r="H485" s="237">
        <f>H486</f>
        <v>0</v>
      </c>
      <c r="I485" s="237" t="e">
        <f t="shared" si="28"/>
        <v>#DIV/0!</v>
      </c>
    </row>
    <row r="486" spans="1:9" s="127" customFormat="1" ht="12" customHeight="1" hidden="1">
      <c r="A486" s="104" t="s">
        <v>532</v>
      </c>
      <c r="B486" s="313" t="s">
        <v>934</v>
      </c>
      <c r="C486" s="43" t="s">
        <v>37</v>
      </c>
      <c r="D486" s="42" t="s">
        <v>29</v>
      </c>
      <c r="E486" s="43" t="s">
        <v>857</v>
      </c>
      <c r="F486" s="283">
        <v>240</v>
      </c>
      <c r="G486" s="237"/>
      <c r="H486" s="237"/>
      <c r="I486" s="237" t="e">
        <f t="shared" si="28"/>
        <v>#DIV/0!</v>
      </c>
    </row>
    <row r="487" spans="1:9" s="127" customFormat="1" ht="12" customHeight="1" hidden="1">
      <c r="A487" s="104" t="s">
        <v>518</v>
      </c>
      <c r="B487" s="108" t="s">
        <v>934</v>
      </c>
      <c r="C487" s="47" t="s">
        <v>37</v>
      </c>
      <c r="D487" s="46" t="s">
        <v>29</v>
      </c>
      <c r="E487" s="356" t="s">
        <v>629</v>
      </c>
      <c r="F487" s="283"/>
      <c r="G487" s="148">
        <f aca="true" t="shared" si="30" ref="G487:H490">G488</f>
        <v>0</v>
      </c>
      <c r="H487" s="148">
        <f t="shared" si="30"/>
        <v>0</v>
      </c>
      <c r="I487" s="148" t="e">
        <f t="shared" si="28"/>
        <v>#DIV/0!</v>
      </c>
    </row>
    <row r="488" spans="1:9" s="298" customFormat="1" ht="14.25" customHeight="1" hidden="1">
      <c r="A488" s="107" t="s">
        <v>495</v>
      </c>
      <c r="B488" s="108" t="s">
        <v>934</v>
      </c>
      <c r="C488" s="47" t="s">
        <v>37</v>
      </c>
      <c r="D488" s="46" t="s">
        <v>29</v>
      </c>
      <c r="E488" s="47" t="s">
        <v>635</v>
      </c>
      <c r="F488" s="308"/>
      <c r="G488" s="148">
        <f t="shared" si="30"/>
        <v>0</v>
      </c>
      <c r="H488" s="148">
        <f t="shared" si="30"/>
        <v>0</v>
      </c>
      <c r="I488" s="148" t="e">
        <f t="shared" si="28"/>
        <v>#DIV/0!</v>
      </c>
    </row>
    <row r="489" spans="1:9" s="127" customFormat="1" ht="17.25" customHeight="1" hidden="1">
      <c r="A489" s="325" t="s">
        <v>496</v>
      </c>
      <c r="B489" s="313" t="s">
        <v>934</v>
      </c>
      <c r="C489" s="43" t="s">
        <v>37</v>
      </c>
      <c r="D489" s="42" t="s">
        <v>29</v>
      </c>
      <c r="E489" s="43" t="s">
        <v>636</v>
      </c>
      <c r="F489" s="283"/>
      <c r="G489" s="237">
        <f t="shared" si="30"/>
        <v>0</v>
      </c>
      <c r="H489" s="237">
        <f t="shared" si="30"/>
        <v>0</v>
      </c>
      <c r="I489" s="237" t="e">
        <f t="shared" si="28"/>
        <v>#DIV/0!</v>
      </c>
    </row>
    <row r="490" spans="1:9" s="127" customFormat="1" ht="15" customHeight="1" hidden="1">
      <c r="A490" s="326" t="s">
        <v>837</v>
      </c>
      <c r="B490" s="313" t="s">
        <v>934</v>
      </c>
      <c r="C490" s="43" t="s">
        <v>37</v>
      </c>
      <c r="D490" s="42" t="s">
        <v>29</v>
      </c>
      <c r="E490" s="43" t="s">
        <v>839</v>
      </c>
      <c r="F490" s="283"/>
      <c r="G490" s="237">
        <f t="shared" si="30"/>
        <v>0</v>
      </c>
      <c r="H490" s="237">
        <f t="shared" si="30"/>
        <v>0</v>
      </c>
      <c r="I490" s="237" t="e">
        <f t="shared" si="28"/>
        <v>#DIV/0!</v>
      </c>
    </row>
    <row r="491" spans="1:9" s="127" customFormat="1" ht="12" customHeight="1" hidden="1">
      <c r="A491" s="326" t="s">
        <v>838</v>
      </c>
      <c r="B491" s="313" t="s">
        <v>934</v>
      </c>
      <c r="C491" s="43" t="s">
        <v>37</v>
      </c>
      <c r="D491" s="42" t="s">
        <v>29</v>
      </c>
      <c r="E491" s="43" t="s">
        <v>839</v>
      </c>
      <c r="F491" s="283">
        <v>240</v>
      </c>
      <c r="G491" s="237"/>
      <c r="H491" s="237"/>
      <c r="I491" s="237" t="e">
        <f t="shared" si="28"/>
        <v>#DIV/0!</v>
      </c>
    </row>
    <row r="492" spans="1:9" ht="8.25" customHeight="1" hidden="1">
      <c r="A492" s="104" t="s">
        <v>485</v>
      </c>
      <c r="B492" s="105" t="s">
        <v>934</v>
      </c>
      <c r="C492" s="43" t="s">
        <v>37</v>
      </c>
      <c r="D492" s="42" t="s">
        <v>29</v>
      </c>
      <c r="E492" s="52" t="s">
        <v>503</v>
      </c>
      <c r="F492" s="52"/>
      <c r="G492" s="67">
        <f>G493</f>
        <v>0</v>
      </c>
      <c r="H492" s="67">
        <f>H493</f>
        <v>0</v>
      </c>
      <c r="I492" s="67" t="e">
        <f t="shared" si="28"/>
        <v>#DIV/0!</v>
      </c>
    </row>
    <row r="493" spans="1:9" ht="14.25" customHeight="1" hidden="1">
      <c r="A493" s="48" t="s">
        <v>552</v>
      </c>
      <c r="B493" s="105" t="s">
        <v>934</v>
      </c>
      <c r="C493" s="43" t="s">
        <v>37</v>
      </c>
      <c r="D493" s="42" t="s">
        <v>29</v>
      </c>
      <c r="E493" s="52" t="s">
        <v>554</v>
      </c>
      <c r="F493" s="52"/>
      <c r="G493" s="62">
        <f>G494</f>
        <v>0</v>
      </c>
      <c r="H493" s="62">
        <f>H494</f>
        <v>0</v>
      </c>
      <c r="I493" s="62" t="e">
        <f t="shared" si="28"/>
        <v>#DIV/0!</v>
      </c>
    </row>
    <row r="494" spans="1:9" ht="19.5" customHeight="1" hidden="1">
      <c r="A494" s="66" t="s">
        <v>553</v>
      </c>
      <c r="B494" s="105" t="s">
        <v>934</v>
      </c>
      <c r="C494" s="43" t="s">
        <v>37</v>
      </c>
      <c r="D494" s="42" t="s">
        <v>29</v>
      </c>
      <c r="E494" s="52" t="s">
        <v>554</v>
      </c>
      <c r="F494" s="52" t="s">
        <v>486</v>
      </c>
      <c r="G494" s="67">
        <f>9000-9000</f>
        <v>0</v>
      </c>
      <c r="H494" s="67">
        <f>9000-9000</f>
        <v>0</v>
      </c>
      <c r="I494" s="67" t="e">
        <f t="shared" si="28"/>
        <v>#DIV/0!</v>
      </c>
    </row>
    <row r="495" spans="1:9" ht="21" customHeight="1" hidden="1" thickBot="1">
      <c r="A495" s="228" t="s">
        <v>485</v>
      </c>
      <c r="B495" s="113" t="s">
        <v>934</v>
      </c>
      <c r="C495" s="114"/>
      <c r="D495" s="87"/>
      <c r="E495" s="87"/>
      <c r="F495" s="87"/>
      <c r="G495" s="88">
        <f>G496+G508+G515+G533+G543</f>
        <v>0</v>
      </c>
      <c r="H495" s="88">
        <f>H496+H508+H515+H533+H543</f>
        <v>0</v>
      </c>
      <c r="I495" s="88" t="e">
        <f t="shared" si="28"/>
        <v>#DIV/0!</v>
      </c>
    </row>
    <row r="496" spans="1:9" s="9" customFormat="1" ht="9" customHeight="1" hidden="1" thickBot="1">
      <c r="A496" s="112" t="s">
        <v>582</v>
      </c>
      <c r="B496" s="89" t="s">
        <v>934</v>
      </c>
      <c r="C496" s="61" t="s">
        <v>29</v>
      </c>
      <c r="D496" s="115"/>
      <c r="E496" s="115"/>
      <c r="F496" s="115"/>
      <c r="G496" s="119">
        <f>G497</f>
        <v>0</v>
      </c>
      <c r="H496" s="119">
        <f>H497</f>
        <v>0</v>
      </c>
      <c r="I496" s="119" t="e">
        <f t="shared" si="28"/>
        <v>#DIV/0!</v>
      </c>
    </row>
    <row r="497" spans="1:9" ht="11.25" customHeight="1" hidden="1">
      <c r="A497" s="59" t="s">
        <v>196</v>
      </c>
      <c r="B497" s="89" t="s">
        <v>934</v>
      </c>
      <c r="C497" s="46" t="s">
        <v>29</v>
      </c>
      <c r="D497" s="46" t="s">
        <v>39</v>
      </c>
      <c r="E497" s="47"/>
      <c r="F497" s="47"/>
      <c r="G497" s="72">
        <f>G498+G505</f>
        <v>0</v>
      </c>
      <c r="H497" s="72">
        <f>H498+H505</f>
        <v>0</v>
      </c>
      <c r="I497" s="72" t="e">
        <f t="shared" si="28"/>
        <v>#DIV/0!</v>
      </c>
    </row>
    <row r="498" spans="1:9" s="127" customFormat="1" ht="15.75" customHeight="1" hidden="1">
      <c r="A498" s="45" t="s">
        <v>197</v>
      </c>
      <c r="B498" s="94" t="s">
        <v>934</v>
      </c>
      <c r="C498" s="46" t="s">
        <v>29</v>
      </c>
      <c r="D498" s="46" t="s">
        <v>39</v>
      </c>
      <c r="E498" s="303" t="s">
        <v>641</v>
      </c>
      <c r="F498" s="283"/>
      <c r="G498" s="148">
        <f aca="true" t="shared" si="31" ref="G498:H500">G499</f>
        <v>0</v>
      </c>
      <c r="H498" s="148">
        <f t="shared" si="31"/>
        <v>0</v>
      </c>
      <c r="I498" s="148" t="e">
        <f t="shared" si="28"/>
        <v>#DIV/0!</v>
      </c>
    </row>
    <row r="499" spans="1:9" s="298" customFormat="1" ht="15" customHeight="1" hidden="1">
      <c r="A499" s="107" t="s">
        <v>542</v>
      </c>
      <c r="B499" s="94" t="s">
        <v>934</v>
      </c>
      <c r="C499" s="46" t="s">
        <v>29</v>
      </c>
      <c r="D499" s="46" t="s">
        <v>39</v>
      </c>
      <c r="E499" s="47" t="s">
        <v>730</v>
      </c>
      <c r="F499" s="308"/>
      <c r="G499" s="148">
        <f t="shared" si="31"/>
        <v>0</v>
      </c>
      <c r="H499" s="148">
        <f t="shared" si="31"/>
        <v>0</v>
      </c>
      <c r="I499" s="148" t="e">
        <f t="shared" si="28"/>
        <v>#DIV/0!</v>
      </c>
    </row>
    <row r="500" spans="1:9" s="127" customFormat="1" ht="13.5" customHeight="1" hidden="1">
      <c r="A500" s="339" t="s">
        <v>729</v>
      </c>
      <c r="B500" s="110" t="s">
        <v>934</v>
      </c>
      <c r="C500" s="42" t="s">
        <v>29</v>
      </c>
      <c r="D500" s="42" t="s">
        <v>39</v>
      </c>
      <c r="E500" s="43" t="s">
        <v>731</v>
      </c>
      <c r="F500" s="283"/>
      <c r="G500" s="237">
        <f t="shared" si="31"/>
        <v>0</v>
      </c>
      <c r="H500" s="237">
        <f t="shared" si="31"/>
        <v>0</v>
      </c>
      <c r="I500" s="237" t="e">
        <f t="shared" si="28"/>
        <v>#DIV/0!</v>
      </c>
    </row>
    <row r="501" spans="1:9" s="127" customFormat="1" ht="12" customHeight="1" hidden="1">
      <c r="A501" s="328" t="s">
        <v>550</v>
      </c>
      <c r="B501" s="110" t="s">
        <v>934</v>
      </c>
      <c r="C501" s="42" t="s">
        <v>29</v>
      </c>
      <c r="D501" s="42" t="s">
        <v>39</v>
      </c>
      <c r="E501" s="43" t="s">
        <v>732</v>
      </c>
      <c r="F501" s="283"/>
      <c r="G501" s="237">
        <f>G502+G503+G504</f>
        <v>0</v>
      </c>
      <c r="H501" s="237">
        <f>H502+H503+H504</f>
        <v>0</v>
      </c>
      <c r="I501" s="237" t="e">
        <f t="shared" si="28"/>
        <v>#DIV/0!</v>
      </c>
    </row>
    <row r="502" spans="1:9" s="127" customFormat="1" ht="17.25" customHeight="1" hidden="1">
      <c r="A502" s="328" t="s">
        <v>484</v>
      </c>
      <c r="B502" s="110" t="s">
        <v>934</v>
      </c>
      <c r="C502" s="42" t="s">
        <v>29</v>
      </c>
      <c r="D502" s="42" t="s">
        <v>39</v>
      </c>
      <c r="E502" s="43" t="s">
        <v>732</v>
      </c>
      <c r="F502" s="283">
        <v>120</v>
      </c>
      <c r="G502" s="237"/>
      <c r="H502" s="237"/>
      <c r="I502" s="237" t="e">
        <f t="shared" si="28"/>
        <v>#DIV/0!</v>
      </c>
    </row>
    <row r="503" spans="1:9" s="127" customFormat="1" ht="12" customHeight="1" hidden="1">
      <c r="A503" s="104" t="s">
        <v>482</v>
      </c>
      <c r="B503" s="110" t="s">
        <v>934</v>
      </c>
      <c r="C503" s="42" t="s">
        <v>29</v>
      </c>
      <c r="D503" s="42" t="s">
        <v>39</v>
      </c>
      <c r="E503" s="43" t="s">
        <v>732</v>
      </c>
      <c r="F503" s="283">
        <v>240</v>
      </c>
      <c r="G503" s="237"/>
      <c r="H503" s="237"/>
      <c r="I503" s="237" t="e">
        <f t="shared" si="28"/>
        <v>#DIV/0!</v>
      </c>
    </row>
    <row r="504" spans="1:9" s="127" customFormat="1" ht="14.25" customHeight="1" hidden="1">
      <c r="A504" s="104" t="s">
        <v>485</v>
      </c>
      <c r="B504" s="110" t="s">
        <v>934</v>
      </c>
      <c r="C504" s="42" t="s">
        <v>29</v>
      </c>
      <c r="D504" s="42" t="s">
        <v>39</v>
      </c>
      <c r="E504" s="43" t="s">
        <v>732</v>
      </c>
      <c r="F504" s="283">
        <v>850</v>
      </c>
      <c r="G504" s="237"/>
      <c r="H504" s="237"/>
      <c r="I504" s="237" t="e">
        <f t="shared" si="28"/>
        <v>#DIV/0!</v>
      </c>
    </row>
    <row r="505" spans="1:9" s="1" customFormat="1" ht="18" customHeight="1" hidden="1">
      <c r="A505" s="104" t="s">
        <v>487</v>
      </c>
      <c r="B505" s="91" t="s">
        <v>934</v>
      </c>
      <c r="C505" s="46" t="s">
        <v>29</v>
      </c>
      <c r="D505" s="46" t="s">
        <v>39</v>
      </c>
      <c r="E505" s="309" t="s">
        <v>625</v>
      </c>
      <c r="F505" s="47"/>
      <c r="G505" s="72">
        <f>G506</f>
        <v>0</v>
      </c>
      <c r="H505" s="72">
        <f>H506</f>
        <v>0</v>
      </c>
      <c r="I505" s="72" t="e">
        <f t="shared" si="28"/>
        <v>#DIV/0!</v>
      </c>
    </row>
    <row r="506" spans="1:9" ht="9" customHeight="1" hidden="1">
      <c r="A506" s="45" t="s">
        <v>588</v>
      </c>
      <c r="B506" s="95" t="s">
        <v>934</v>
      </c>
      <c r="C506" s="43" t="s">
        <v>29</v>
      </c>
      <c r="D506" s="43" t="s">
        <v>39</v>
      </c>
      <c r="E506" s="43" t="s">
        <v>634</v>
      </c>
      <c r="F506" s="43"/>
      <c r="G506" s="67">
        <f>G507</f>
        <v>0</v>
      </c>
      <c r="H506" s="67">
        <f>H507</f>
        <v>0</v>
      </c>
      <c r="I506" s="67" t="e">
        <f t="shared" si="28"/>
        <v>#DIV/0!</v>
      </c>
    </row>
    <row r="507" spans="1:9" ht="15.75" customHeight="1" hidden="1">
      <c r="A507" s="229" t="s">
        <v>556</v>
      </c>
      <c r="B507" s="95" t="s">
        <v>934</v>
      </c>
      <c r="C507" s="43" t="s">
        <v>29</v>
      </c>
      <c r="D507" s="43" t="s">
        <v>39</v>
      </c>
      <c r="E507" s="43" t="s">
        <v>634</v>
      </c>
      <c r="F507" s="43" t="s">
        <v>573</v>
      </c>
      <c r="G507" s="67"/>
      <c r="H507" s="67"/>
      <c r="I507" s="67" t="e">
        <f t="shared" si="28"/>
        <v>#DIV/0!</v>
      </c>
    </row>
    <row r="508" spans="1:9" ht="11.25" customHeight="1" hidden="1">
      <c r="A508" s="229" t="s">
        <v>574</v>
      </c>
      <c r="B508" s="91" t="s">
        <v>934</v>
      </c>
      <c r="C508" s="47" t="s">
        <v>32</v>
      </c>
      <c r="D508" s="47"/>
      <c r="E508" s="47"/>
      <c r="F508" s="47"/>
      <c r="G508" s="148">
        <f aca="true" t="shared" si="32" ref="G508:H513">G509</f>
        <v>0</v>
      </c>
      <c r="H508" s="148">
        <f t="shared" si="32"/>
        <v>0</v>
      </c>
      <c r="I508" s="148" t="e">
        <f t="shared" si="28"/>
        <v>#DIV/0!</v>
      </c>
    </row>
    <row r="509" spans="1:9" ht="13.5" customHeight="1" hidden="1">
      <c r="A509" s="45" t="s">
        <v>198</v>
      </c>
      <c r="B509" s="91" t="s">
        <v>934</v>
      </c>
      <c r="C509" s="47" t="s">
        <v>32</v>
      </c>
      <c r="D509" s="47" t="s">
        <v>31</v>
      </c>
      <c r="E509" s="47"/>
      <c r="F509" s="47"/>
      <c r="G509" s="148">
        <f t="shared" si="32"/>
        <v>0</v>
      </c>
      <c r="H509" s="148">
        <f t="shared" si="32"/>
        <v>0</v>
      </c>
      <c r="I509" s="148" t="e">
        <f t="shared" si="28"/>
        <v>#DIV/0!</v>
      </c>
    </row>
    <row r="510" spans="1:9" s="127" customFormat="1" ht="13.5" customHeight="1" hidden="1">
      <c r="A510" s="45" t="s">
        <v>22</v>
      </c>
      <c r="B510" s="91" t="s">
        <v>934</v>
      </c>
      <c r="C510" s="47" t="s">
        <v>32</v>
      </c>
      <c r="D510" s="47" t="s">
        <v>31</v>
      </c>
      <c r="E510" s="303" t="s">
        <v>638</v>
      </c>
      <c r="F510" s="283"/>
      <c r="G510" s="148">
        <f t="shared" si="32"/>
        <v>0</v>
      </c>
      <c r="H510" s="148">
        <f t="shared" si="32"/>
        <v>0</v>
      </c>
      <c r="I510" s="148" t="e">
        <f t="shared" si="28"/>
        <v>#DIV/0!</v>
      </c>
    </row>
    <row r="511" spans="1:9" s="298" customFormat="1" ht="12" customHeight="1" hidden="1">
      <c r="A511" s="107" t="s">
        <v>497</v>
      </c>
      <c r="B511" s="91" t="s">
        <v>934</v>
      </c>
      <c r="C511" s="47" t="s">
        <v>32</v>
      </c>
      <c r="D511" s="47" t="s">
        <v>31</v>
      </c>
      <c r="E511" s="47" t="s">
        <v>684</v>
      </c>
      <c r="F511" s="308"/>
      <c r="G511" s="148">
        <f t="shared" si="32"/>
        <v>0</v>
      </c>
      <c r="H511" s="148">
        <f t="shared" si="32"/>
        <v>0</v>
      </c>
      <c r="I511" s="148" t="e">
        <f t="shared" si="28"/>
        <v>#DIV/0!</v>
      </c>
    </row>
    <row r="512" spans="1:9" s="127" customFormat="1" ht="18" customHeight="1" hidden="1">
      <c r="A512" s="107" t="s">
        <v>498</v>
      </c>
      <c r="B512" s="92" t="s">
        <v>934</v>
      </c>
      <c r="C512" s="43" t="s">
        <v>32</v>
      </c>
      <c r="D512" s="43" t="s">
        <v>31</v>
      </c>
      <c r="E512" s="43" t="s">
        <v>774</v>
      </c>
      <c r="F512" s="283"/>
      <c r="G512" s="237">
        <f t="shared" si="32"/>
        <v>0</v>
      </c>
      <c r="H512" s="237">
        <f t="shared" si="32"/>
        <v>0</v>
      </c>
      <c r="I512" s="237" t="e">
        <f t="shared" si="28"/>
        <v>#DIV/0!</v>
      </c>
    </row>
    <row r="513" spans="1:9" s="127" customFormat="1" ht="18" customHeight="1" hidden="1">
      <c r="A513" s="336" t="s">
        <v>772</v>
      </c>
      <c r="B513" s="92" t="s">
        <v>934</v>
      </c>
      <c r="C513" s="43" t="s">
        <v>32</v>
      </c>
      <c r="D513" s="43" t="s">
        <v>31</v>
      </c>
      <c r="E513" s="43" t="s">
        <v>775</v>
      </c>
      <c r="F513" s="283"/>
      <c r="G513" s="237">
        <f t="shared" si="32"/>
        <v>0</v>
      </c>
      <c r="H513" s="237">
        <f t="shared" si="32"/>
        <v>0</v>
      </c>
      <c r="I513" s="237" t="e">
        <f t="shared" si="28"/>
        <v>#DIV/0!</v>
      </c>
    </row>
    <row r="514" spans="1:9" s="127" customFormat="1" ht="25.5" customHeight="1" hidden="1">
      <c r="A514" s="336" t="s">
        <v>773</v>
      </c>
      <c r="B514" s="92" t="s">
        <v>934</v>
      </c>
      <c r="C514" s="43" t="s">
        <v>32</v>
      </c>
      <c r="D514" s="43" t="s">
        <v>31</v>
      </c>
      <c r="E514" s="43" t="s">
        <v>775</v>
      </c>
      <c r="F514" s="283">
        <v>810</v>
      </c>
      <c r="G514" s="237"/>
      <c r="H514" s="237"/>
      <c r="I514" s="237" t="e">
        <f t="shared" si="28"/>
        <v>#DIV/0!</v>
      </c>
    </row>
    <row r="515" spans="1:9" ht="21.75" customHeight="1" hidden="1">
      <c r="A515" s="66" t="s">
        <v>646</v>
      </c>
      <c r="B515" s="91" t="s">
        <v>934</v>
      </c>
      <c r="C515" s="47" t="s">
        <v>28</v>
      </c>
      <c r="D515" s="47"/>
      <c r="E515" s="47"/>
      <c r="F515" s="47"/>
      <c r="G515" s="148">
        <f>G516+G522+G528</f>
        <v>0</v>
      </c>
      <c r="H515" s="148">
        <f>H516+H522+H528</f>
        <v>0</v>
      </c>
      <c r="I515" s="148" t="e">
        <f t="shared" si="28"/>
        <v>#DIV/0!</v>
      </c>
    </row>
    <row r="516" spans="1:9" ht="21.75" customHeight="1" hidden="1">
      <c r="A516" s="45" t="s">
        <v>555</v>
      </c>
      <c r="B516" s="240" t="s">
        <v>934</v>
      </c>
      <c r="C516" s="241" t="s">
        <v>28</v>
      </c>
      <c r="D516" s="61" t="s">
        <v>29</v>
      </c>
      <c r="E516" s="61"/>
      <c r="F516" s="47"/>
      <c r="G516" s="148">
        <f aca="true" t="shared" si="33" ref="G516:H520">G517</f>
        <v>0</v>
      </c>
      <c r="H516" s="148">
        <f t="shared" si="33"/>
        <v>0</v>
      </c>
      <c r="I516" s="148" t="e">
        <f t="shared" si="28"/>
        <v>#DIV/0!</v>
      </c>
    </row>
    <row r="517" spans="1:9" s="127" customFormat="1" ht="18" customHeight="1" hidden="1">
      <c r="A517" s="239" t="s">
        <v>26</v>
      </c>
      <c r="B517" s="240" t="s">
        <v>934</v>
      </c>
      <c r="C517" s="241" t="s">
        <v>28</v>
      </c>
      <c r="D517" s="61" t="s">
        <v>29</v>
      </c>
      <c r="E517" s="356" t="s">
        <v>665</v>
      </c>
      <c r="F517" s="285"/>
      <c r="G517" s="119">
        <f t="shared" si="33"/>
        <v>0</v>
      </c>
      <c r="H517" s="119">
        <f t="shared" si="33"/>
        <v>0</v>
      </c>
      <c r="I517" s="119" t="e">
        <f t="shared" si="28"/>
        <v>#DIV/0!</v>
      </c>
    </row>
    <row r="518" spans="1:9" s="298" customFormat="1" ht="13.5" customHeight="1" hidden="1">
      <c r="A518" s="152" t="s">
        <v>516</v>
      </c>
      <c r="B518" s="240" t="s">
        <v>934</v>
      </c>
      <c r="C518" s="241" t="s">
        <v>28</v>
      </c>
      <c r="D518" s="61" t="s">
        <v>29</v>
      </c>
      <c r="E518" s="47" t="s">
        <v>674</v>
      </c>
      <c r="F518" s="308"/>
      <c r="G518" s="119">
        <f t="shared" si="33"/>
        <v>0</v>
      </c>
      <c r="H518" s="119">
        <f t="shared" si="33"/>
        <v>0</v>
      </c>
      <c r="I518" s="119" t="e">
        <f t="shared" si="28"/>
        <v>#DIV/0!</v>
      </c>
    </row>
    <row r="519" spans="1:9" s="127" customFormat="1" ht="9.75" customHeight="1" hidden="1">
      <c r="A519" s="107" t="s">
        <v>664</v>
      </c>
      <c r="B519" s="345" t="s">
        <v>934</v>
      </c>
      <c r="C519" s="346" t="s">
        <v>28</v>
      </c>
      <c r="D519" s="55" t="s">
        <v>29</v>
      </c>
      <c r="E519" s="43" t="s">
        <v>694</v>
      </c>
      <c r="F519" s="283"/>
      <c r="G519" s="118">
        <f t="shared" si="33"/>
        <v>0</v>
      </c>
      <c r="H519" s="118">
        <f t="shared" si="33"/>
        <v>0</v>
      </c>
      <c r="I519" s="118" t="e">
        <f t="shared" si="28"/>
        <v>#DIV/0!</v>
      </c>
    </row>
    <row r="520" spans="1:9" s="127" customFormat="1" ht="9.75" customHeight="1" hidden="1">
      <c r="A520" s="104" t="s">
        <v>648</v>
      </c>
      <c r="B520" s="345" t="s">
        <v>934</v>
      </c>
      <c r="C520" s="346" t="s">
        <v>28</v>
      </c>
      <c r="D520" s="55" t="s">
        <v>29</v>
      </c>
      <c r="E520" s="43" t="s">
        <v>696</v>
      </c>
      <c r="F520" s="283"/>
      <c r="G520" s="118">
        <f t="shared" si="33"/>
        <v>0</v>
      </c>
      <c r="H520" s="118">
        <f t="shared" si="33"/>
        <v>0</v>
      </c>
      <c r="I520" s="118" t="e">
        <f t="shared" si="28"/>
        <v>#DIV/0!</v>
      </c>
    </row>
    <row r="521" spans="1:9" s="127" customFormat="1" ht="12" customHeight="1" hidden="1">
      <c r="A521" s="104" t="s">
        <v>558</v>
      </c>
      <c r="B521" s="345" t="s">
        <v>934</v>
      </c>
      <c r="C521" s="346" t="s">
        <v>28</v>
      </c>
      <c r="D521" s="55" t="s">
        <v>29</v>
      </c>
      <c r="E521" s="43" t="s">
        <v>696</v>
      </c>
      <c r="F521" s="283">
        <v>240</v>
      </c>
      <c r="G521" s="118"/>
      <c r="H521" s="118"/>
      <c r="I521" s="118" t="e">
        <f t="shared" si="28"/>
        <v>#DIV/0!</v>
      </c>
    </row>
    <row r="522" spans="1:9" ht="12" customHeight="1" hidden="1">
      <c r="A522" s="104" t="s">
        <v>485</v>
      </c>
      <c r="B522" s="91" t="s">
        <v>934</v>
      </c>
      <c r="C522" s="46" t="s">
        <v>28</v>
      </c>
      <c r="D522" s="46" t="s">
        <v>34</v>
      </c>
      <c r="E522" s="47"/>
      <c r="F522" s="47"/>
      <c r="G522" s="72">
        <f aca="true" t="shared" si="34" ref="G522:H526">G523</f>
        <v>0</v>
      </c>
      <c r="H522" s="72">
        <f t="shared" si="34"/>
        <v>0</v>
      </c>
      <c r="I522" s="72" t="e">
        <f t="shared" si="28"/>
        <v>#DIV/0!</v>
      </c>
    </row>
    <row r="523" spans="1:9" s="127" customFormat="1" ht="9.75" customHeight="1" hidden="1">
      <c r="A523" s="45" t="s">
        <v>4</v>
      </c>
      <c r="B523" s="240" t="s">
        <v>934</v>
      </c>
      <c r="C523" s="241" t="s">
        <v>28</v>
      </c>
      <c r="D523" s="61" t="s">
        <v>34</v>
      </c>
      <c r="E523" s="356" t="s">
        <v>665</v>
      </c>
      <c r="F523" s="285"/>
      <c r="G523" s="119">
        <f t="shared" si="34"/>
        <v>0</v>
      </c>
      <c r="H523" s="119">
        <f t="shared" si="34"/>
        <v>0</v>
      </c>
      <c r="I523" s="119" t="e">
        <f t="shared" si="28"/>
        <v>#DIV/0!</v>
      </c>
    </row>
    <row r="524" spans="1:9" s="298" customFormat="1" ht="8.25" customHeight="1" hidden="1">
      <c r="A524" s="152" t="s">
        <v>516</v>
      </c>
      <c r="B524" s="240" t="s">
        <v>934</v>
      </c>
      <c r="C524" s="241" t="s">
        <v>28</v>
      </c>
      <c r="D524" s="61" t="s">
        <v>34</v>
      </c>
      <c r="E524" s="47" t="s">
        <v>674</v>
      </c>
      <c r="F524" s="308"/>
      <c r="G524" s="119">
        <f t="shared" si="34"/>
        <v>0</v>
      </c>
      <c r="H524" s="119">
        <f t="shared" si="34"/>
        <v>0</v>
      </c>
      <c r="I524" s="119" t="e">
        <f t="shared" si="28"/>
        <v>#DIV/0!</v>
      </c>
    </row>
    <row r="525" spans="1:9" s="127" customFormat="1" ht="15" customHeight="1" hidden="1">
      <c r="A525" s="107" t="s">
        <v>664</v>
      </c>
      <c r="B525" s="345" t="s">
        <v>934</v>
      </c>
      <c r="C525" s="346" t="s">
        <v>28</v>
      </c>
      <c r="D525" s="55" t="s">
        <v>34</v>
      </c>
      <c r="E525" s="43" t="s">
        <v>699</v>
      </c>
      <c r="F525" s="283"/>
      <c r="G525" s="237">
        <f t="shared" si="34"/>
        <v>0</v>
      </c>
      <c r="H525" s="237">
        <f t="shared" si="34"/>
        <v>0</v>
      </c>
      <c r="I525" s="237" t="e">
        <f t="shared" si="28"/>
        <v>#DIV/0!</v>
      </c>
    </row>
    <row r="526" spans="1:9" s="127" customFormat="1" ht="15" customHeight="1" hidden="1">
      <c r="A526" s="104" t="s">
        <v>649</v>
      </c>
      <c r="B526" s="345" t="s">
        <v>934</v>
      </c>
      <c r="C526" s="346" t="s">
        <v>28</v>
      </c>
      <c r="D526" s="55" t="s">
        <v>34</v>
      </c>
      <c r="E526" s="43" t="s">
        <v>702</v>
      </c>
      <c r="F526" s="283"/>
      <c r="G526" s="118">
        <f t="shared" si="34"/>
        <v>0</v>
      </c>
      <c r="H526" s="118">
        <f t="shared" si="34"/>
        <v>0</v>
      </c>
      <c r="I526" s="118" t="e">
        <f t="shared" si="28"/>
        <v>#DIV/0!</v>
      </c>
    </row>
    <row r="527" spans="1:9" s="127" customFormat="1" ht="0.75" customHeight="1" hidden="1">
      <c r="A527" s="104" t="s">
        <v>558</v>
      </c>
      <c r="B527" s="345" t="s">
        <v>934</v>
      </c>
      <c r="C527" s="346" t="s">
        <v>28</v>
      </c>
      <c r="D527" s="55" t="s">
        <v>34</v>
      </c>
      <c r="E527" s="43" t="s">
        <v>702</v>
      </c>
      <c r="F527" s="283">
        <v>240</v>
      </c>
      <c r="G527" s="118"/>
      <c r="H527" s="118"/>
      <c r="I527" s="118" t="e">
        <f t="shared" si="28"/>
        <v>#DIV/0!</v>
      </c>
    </row>
    <row r="528" spans="1:9" ht="17.25" customHeight="1" hidden="1">
      <c r="A528" s="104" t="s">
        <v>485</v>
      </c>
      <c r="B528" s="240" t="s">
        <v>934</v>
      </c>
      <c r="C528" s="47" t="s">
        <v>28</v>
      </c>
      <c r="D528" s="47" t="s">
        <v>33</v>
      </c>
      <c r="E528" s="71"/>
      <c r="F528" s="71"/>
      <c r="G528" s="119">
        <f aca="true" t="shared" si="35" ref="G528:H531">G529</f>
        <v>0</v>
      </c>
      <c r="H528" s="119">
        <f t="shared" si="35"/>
        <v>0</v>
      </c>
      <c r="I528" s="119" t="e">
        <f aca="true" t="shared" si="36" ref="I528:I591">H528*100/G528</f>
        <v>#DIV/0!</v>
      </c>
    </row>
    <row r="529" spans="1:9" s="127" customFormat="1" ht="12" customHeight="1" hidden="1">
      <c r="A529" s="221" t="s">
        <v>446</v>
      </c>
      <c r="B529" s="240" t="s">
        <v>934</v>
      </c>
      <c r="C529" s="47" t="s">
        <v>28</v>
      </c>
      <c r="D529" s="47" t="s">
        <v>33</v>
      </c>
      <c r="E529" s="359" t="s">
        <v>643</v>
      </c>
      <c r="F529" s="286"/>
      <c r="G529" s="119">
        <f t="shared" si="35"/>
        <v>0</v>
      </c>
      <c r="H529" s="119">
        <f t="shared" si="35"/>
        <v>0</v>
      </c>
      <c r="I529" s="119" t="e">
        <f t="shared" si="36"/>
        <v>#DIV/0!</v>
      </c>
    </row>
    <row r="530" spans="1:9" s="127" customFormat="1" ht="13.5" customHeight="1" hidden="1">
      <c r="A530" s="342" t="s">
        <v>663</v>
      </c>
      <c r="B530" s="345" t="s">
        <v>934</v>
      </c>
      <c r="C530" s="43" t="s">
        <v>28</v>
      </c>
      <c r="D530" s="43" t="s">
        <v>33</v>
      </c>
      <c r="E530" s="350" t="s">
        <v>873</v>
      </c>
      <c r="F530" s="304"/>
      <c r="G530" s="118">
        <f t="shared" si="35"/>
        <v>0</v>
      </c>
      <c r="H530" s="118">
        <f t="shared" si="35"/>
        <v>0</v>
      </c>
      <c r="I530" s="118" t="e">
        <f t="shared" si="36"/>
        <v>#DIV/0!</v>
      </c>
    </row>
    <row r="531" spans="1:9" s="127" customFormat="1" ht="15" customHeight="1" hidden="1">
      <c r="A531" s="275" t="s">
        <v>872</v>
      </c>
      <c r="B531" s="345" t="s">
        <v>934</v>
      </c>
      <c r="C531" s="43" t="s">
        <v>28</v>
      </c>
      <c r="D531" s="43" t="s">
        <v>33</v>
      </c>
      <c r="E531" s="350" t="s">
        <v>874</v>
      </c>
      <c r="F531" s="304"/>
      <c r="G531" s="118">
        <f t="shared" si="35"/>
        <v>0</v>
      </c>
      <c r="H531" s="118">
        <f t="shared" si="35"/>
        <v>0</v>
      </c>
      <c r="I531" s="118" t="e">
        <f t="shared" si="36"/>
        <v>#DIV/0!</v>
      </c>
    </row>
    <row r="532" spans="1:9" s="127" customFormat="1" ht="11.25" customHeight="1" hidden="1">
      <c r="A532" s="275" t="s">
        <v>894</v>
      </c>
      <c r="B532" s="345" t="s">
        <v>934</v>
      </c>
      <c r="C532" s="43" t="s">
        <v>28</v>
      </c>
      <c r="D532" s="43" t="s">
        <v>33</v>
      </c>
      <c r="E532" s="350" t="s">
        <v>874</v>
      </c>
      <c r="F532" s="304">
        <v>240</v>
      </c>
      <c r="G532" s="237"/>
      <c r="H532" s="237"/>
      <c r="I532" s="237" t="e">
        <f t="shared" si="36"/>
        <v>#DIV/0!</v>
      </c>
    </row>
    <row r="533" spans="1:9" s="1" customFormat="1" ht="12" customHeight="1" hidden="1">
      <c r="A533" s="333" t="s">
        <v>485</v>
      </c>
      <c r="B533" s="91" t="s">
        <v>934</v>
      </c>
      <c r="C533" s="47" t="s">
        <v>31</v>
      </c>
      <c r="D533" s="47"/>
      <c r="E533" s="47"/>
      <c r="F533" s="47"/>
      <c r="G533" s="119">
        <f aca="true" t="shared" si="37" ref="G533:H535">G534</f>
        <v>0</v>
      </c>
      <c r="H533" s="119">
        <f t="shared" si="37"/>
        <v>0</v>
      </c>
      <c r="I533" s="119" t="e">
        <f t="shared" si="36"/>
        <v>#DIV/0!</v>
      </c>
    </row>
    <row r="534" spans="1:9" s="1" customFormat="1" ht="13.5" customHeight="1" hidden="1">
      <c r="A534" s="45" t="s">
        <v>443</v>
      </c>
      <c r="B534" s="91" t="s">
        <v>934</v>
      </c>
      <c r="C534" s="60" t="s">
        <v>31</v>
      </c>
      <c r="D534" s="60" t="s">
        <v>29</v>
      </c>
      <c r="E534" s="47"/>
      <c r="F534" s="47"/>
      <c r="G534" s="72">
        <f t="shared" si="37"/>
        <v>0</v>
      </c>
      <c r="H534" s="72">
        <f t="shared" si="37"/>
        <v>0</v>
      </c>
      <c r="I534" s="72" t="e">
        <f t="shared" si="36"/>
        <v>#DIV/0!</v>
      </c>
    </row>
    <row r="535" spans="1:9" s="127" customFormat="1" ht="18" customHeight="1" hidden="1">
      <c r="A535" s="59" t="s">
        <v>5</v>
      </c>
      <c r="B535" s="91" t="s">
        <v>934</v>
      </c>
      <c r="C535" s="60" t="s">
        <v>31</v>
      </c>
      <c r="D535" s="60" t="s">
        <v>29</v>
      </c>
      <c r="E535" s="356" t="s">
        <v>628</v>
      </c>
      <c r="F535" s="283"/>
      <c r="G535" s="148">
        <f t="shared" si="37"/>
        <v>0</v>
      </c>
      <c r="H535" s="148">
        <f t="shared" si="37"/>
        <v>0</v>
      </c>
      <c r="I535" s="148" t="e">
        <f t="shared" si="36"/>
        <v>#DIV/0!</v>
      </c>
    </row>
    <row r="536" spans="1:9" s="298" customFormat="1" ht="15.75" customHeight="1" hidden="1">
      <c r="A536" s="107" t="s">
        <v>492</v>
      </c>
      <c r="B536" s="91" t="s">
        <v>934</v>
      </c>
      <c r="C536" s="60" t="s">
        <v>31</v>
      </c>
      <c r="D536" s="60" t="s">
        <v>29</v>
      </c>
      <c r="E536" s="47" t="s">
        <v>678</v>
      </c>
      <c r="F536" s="308"/>
      <c r="G536" s="148">
        <f>G537+G540</f>
        <v>0</v>
      </c>
      <c r="H536" s="148">
        <f>H537+H540</f>
        <v>0</v>
      </c>
      <c r="I536" s="148" t="e">
        <f t="shared" si="36"/>
        <v>#DIV/0!</v>
      </c>
    </row>
    <row r="537" spans="1:9" s="127" customFormat="1" ht="11.25" customHeight="1" hidden="1">
      <c r="A537" s="322" t="s">
        <v>657</v>
      </c>
      <c r="B537" s="92" t="s">
        <v>934</v>
      </c>
      <c r="C537" s="111" t="s">
        <v>31</v>
      </c>
      <c r="D537" s="111" t="s">
        <v>29</v>
      </c>
      <c r="E537" s="43" t="s">
        <v>782</v>
      </c>
      <c r="F537" s="283"/>
      <c r="G537" s="237">
        <f>G538</f>
        <v>0</v>
      </c>
      <c r="H537" s="237">
        <f>H538</f>
        <v>0</v>
      </c>
      <c r="I537" s="237" t="e">
        <f t="shared" si="36"/>
        <v>#DIV/0!</v>
      </c>
    </row>
    <row r="538" spans="1:9" s="127" customFormat="1" ht="18" customHeight="1" hidden="1">
      <c r="A538" s="101" t="s">
        <v>781</v>
      </c>
      <c r="B538" s="92" t="s">
        <v>934</v>
      </c>
      <c r="C538" s="111" t="s">
        <v>31</v>
      </c>
      <c r="D538" s="111" t="s">
        <v>29</v>
      </c>
      <c r="E538" s="43" t="s">
        <v>783</v>
      </c>
      <c r="F538" s="283"/>
      <c r="G538" s="237">
        <f>G539</f>
        <v>0</v>
      </c>
      <c r="H538" s="237">
        <f>H539</f>
        <v>0</v>
      </c>
      <c r="I538" s="237" t="e">
        <f t="shared" si="36"/>
        <v>#DIV/0!</v>
      </c>
    </row>
    <row r="539" spans="1:9" s="127" customFormat="1" ht="17.25" customHeight="1" hidden="1">
      <c r="A539" s="101" t="s">
        <v>558</v>
      </c>
      <c r="B539" s="92" t="s">
        <v>934</v>
      </c>
      <c r="C539" s="111" t="s">
        <v>31</v>
      </c>
      <c r="D539" s="111" t="s">
        <v>29</v>
      </c>
      <c r="E539" s="43" t="s">
        <v>783</v>
      </c>
      <c r="F539" s="283">
        <v>240</v>
      </c>
      <c r="G539" s="237"/>
      <c r="H539" s="237"/>
      <c r="I539" s="237" t="e">
        <f t="shared" si="36"/>
        <v>#DIV/0!</v>
      </c>
    </row>
    <row r="540" spans="1:9" s="127" customFormat="1" ht="12" customHeight="1" hidden="1">
      <c r="A540" s="104" t="s">
        <v>485</v>
      </c>
      <c r="B540" s="92" t="s">
        <v>934</v>
      </c>
      <c r="C540" s="111" t="s">
        <v>31</v>
      </c>
      <c r="D540" s="111" t="s">
        <v>29</v>
      </c>
      <c r="E540" s="43" t="s">
        <v>785</v>
      </c>
      <c r="F540" s="283"/>
      <c r="G540" s="237">
        <f>G541</f>
        <v>0</v>
      </c>
      <c r="H540" s="237">
        <f>H541</f>
        <v>0</v>
      </c>
      <c r="I540" s="237" t="e">
        <f t="shared" si="36"/>
        <v>#DIV/0!</v>
      </c>
    </row>
    <row r="541" spans="1:9" s="127" customFormat="1" ht="18" customHeight="1" hidden="1">
      <c r="A541" s="101" t="s">
        <v>784</v>
      </c>
      <c r="B541" s="92" t="s">
        <v>934</v>
      </c>
      <c r="C541" s="111" t="s">
        <v>31</v>
      </c>
      <c r="D541" s="111" t="s">
        <v>29</v>
      </c>
      <c r="E541" s="43" t="s">
        <v>787</v>
      </c>
      <c r="F541" s="283"/>
      <c r="G541" s="237">
        <f>G542</f>
        <v>0</v>
      </c>
      <c r="H541" s="237">
        <f>H542</f>
        <v>0</v>
      </c>
      <c r="I541" s="237" t="e">
        <f t="shared" si="36"/>
        <v>#DIV/0!</v>
      </c>
    </row>
    <row r="542" spans="1:9" s="127" customFormat="1" ht="19.5" customHeight="1" hidden="1">
      <c r="A542" s="101" t="s">
        <v>558</v>
      </c>
      <c r="B542" s="92" t="s">
        <v>934</v>
      </c>
      <c r="C542" s="111" t="s">
        <v>31</v>
      </c>
      <c r="D542" s="111" t="s">
        <v>29</v>
      </c>
      <c r="E542" s="43" t="s">
        <v>787</v>
      </c>
      <c r="F542" s="283">
        <v>240</v>
      </c>
      <c r="G542" s="237">
        <v>0</v>
      </c>
      <c r="H542" s="237">
        <v>0</v>
      </c>
      <c r="I542" s="237" t="e">
        <f t="shared" si="36"/>
        <v>#DIV/0!</v>
      </c>
    </row>
    <row r="543" spans="1:9" ht="9.75" customHeight="1" hidden="1">
      <c r="A543" s="104" t="s">
        <v>485</v>
      </c>
      <c r="B543" s="91" t="s">
        <v>934</v>
      </c>
      <c r="C543" s="47" t="s">
        <v>37</v>
      </c>
      <c r="D543" s="47"/>
      <c r="E543" s="47"/>
      <c r="F543" s="71"/>
      <c r="G543" s="148">
        <f aca="true" t="shared" si="38" ref="G543:H547">G544</f>
        <v>0</v>
      </c>
      <c r="H543" s="148">
        <f t="shared" si="38"/>
        <v>0</v>
      </c>
      <c r="I543" s="148" t="e">
        <f t="shared" si="36"/>
        <v>#DIV/0!</v>
      </c>
    </row>
    <row r="544" spans="1:9" ht="18" customHeight="1" hidden="1">
      <c r="A544" s="106" t="s">
        <v>56</v>
      </c>
      <c r="B544" s="108" t="s">
        <v>934</v>
      </c>
      <c r="C544" s="47" t="s">
        <v>37</v>
      </c>
      <c r="D544" s="46" t="s">
        <v>29</v>
      </c>
      <c r="E544" s="47"/>
      <c r="F544" s="71"/>
      <c r="G544" s="72">
        <f t="shared" si="38"/>
        <v>0</v>
      </c>
      <c r="H544" s="72">
        <f t="shared" si="38"/>
        <v>0</v>
      </c>
      <c r="I544" s="72" t="e">
        <f t="shared" si="36"/>
        <v>#DIV/0!</v>
      </c>
    </row>
    <row r="545" spans="1:9" s="298" customFormat="1" ht="17.25" customHeight="1" hidden="1">
      <c r="A545" s="107" t="s">
        <v>316</v>
      </c>
      <c r="B545" s="108" t="s">
        <v>934</v>
      </c>
      <c r="C545" s="47" t="s">
        <v>37</v>
      </c>
      <c r="D545" s="46" t="s">
        <v>29</v>
      </c>
      <c r="E545" s="303" t="s">
        <v>666</v>
      </c>
      <c r="F545" s="308"/>
      <c r="G545" s="148">
        <f t="shared" si="38"/>
        <v>0</v>
      </c>
      <c r="H545" s="148">
        <f t="shared" si="38"/>
        <v>0</v>
      </c>
      <c r="I545" s="148" t="e">
        <f t="shared" si="36"/>
        <v>#DIV/0!</v>
      </c>
    </row>
    <row r="546" spans="1:9" s="127" customFormat="1" ht="15" customHeight="1" hidden="1">
      <c r="A546" s="107" t="s">
        <v>529</v>
      </c>
      <c r="B546" s="313" t="s">
        <v>934</v>
      </c>
      <c r="C546" s="43" t="s">
        <v>37</v>
      </c>
      <c r="D546" s="42" t="s">
        <v>29</v>
      </c>
      <c r="E546" s="43" t="s">
        <v>803</v>
      </c>
      <c r="F546" s="283"/>
      <c r="G546" s="237">
        <f t="shared" si="38"/>
        <v>0</v>
      </c>
      <c r="H546" s="237">
        <f t="shared" si="38"/>
        <v>0</v>
      </c>
      <c r="I546" s="237" t="e">
        <f t="shared" si="36"/>
        <v>#DIV/0!</v>
      </c>
    </row>
    <row r="547" spans="1:9" s="127" customFormat="1" ht="18" customHeight="1" hidden="1">
      <c r="A547" s="104" t="s">
        <v>858</v>
      </c>
      <c r="B547" s="313" t="s">
        <v>934</v>
      </c>
      <c r="C547" s="43" t="s">
        <v>37</v>
      </c>
      <c r="D547" s="42" t="s">
        <v>29</v>
      </c>
      <c r="E547" s="43" t="s">
        <v>859</v>
      </c>
      <c r="F547" s="283"/>
      <c r="G547" s="237">
        <f t="shared" si="38"/>
        <v>0</v>
      </c>
      <c r="H547" s="237">
        <f t="shared" si="38"/>
        <v>0</v>
      </c>
      <c r="I547" s="237" t="e">
        <f t="shared" si="36"/>
        <v>#DIV/0!</v>
      </c>
    </row>
    <row r="548" spans="1:9" s="127" customFormat="1" ht="19.5" customHeight="1" hidden="1">
      <c r="A548" s="104" t="s">
        <v>535</v>
      </c>
      <c r="B548" s="313" t="s">
        <v>934</v>
      </c>
      <c r="C548" s="43" t="s">
        <v>37</v>
      </c>
      <c r="D548" s="42" t="s">
        <v>29</v>
      </c>
      <c r="E548" s="43" t="s">
        <v>859</v>
      </c>
      <c r="F548" s="283">
        <v>410</v>
      </c>
      <c r="G548" s="237"/>
      <c r="H548" s="237"/>
      <c r="I548" s="237" t="e">
        <f t="shared" si="36"/>
        <v>#DIV/0!</v>
      </c>
    </row>
    <row r="549" spans="1:10" ht="18" customHeight="1" hidden="1" thickBot="1">
      <c r="A549" s="104" t="s">
        <v>536</v>
      </c>
      <c r="B549" s="86" t="s">
        <v>934</v>
      </c>
      <c r="C549" s="87"/>
      <c r="D549" s="87"/>
      <c r="E549" s="87"/>
      <c r="F549" s="87"/>
      <c r="G549" s="88">
        <f>G550+G558+G564+G570+G581+G618+G626+G633+G639</f>
        <v>0</v>
      </c>
      <c r="H549" s="88">
        <f>H550+H558+H564+H570+H581+H618+H626+H633+H639</f>
        <v>0</v>
      </c>
      <c r="I549" s="88" t="e">
        <f t="shared" si="36"/>
        <v>#DIV/0!</v>
      </c>
      <c r="J549" s="17"/>
    </row>
    <row r="550" spans="1:9" ht="9" customHeight="1" hidden="1" thickBot="1">
      <c r="A550" s="85" t="s">
        <v>375</v>
      </c>
      <c r="B550" s="89" t="s">
        <v>934</v>
      </c>
      <c r="C550" s="61" t="s">
        <v>29</v>
      </c>
      <c r="D550" s="61"/>
      <c r="E550" s="61"/>
      <c r="F550" s="61"/>
      <c r="G550" s="119">
        <f aca="true" t="shared" si="39" ref="G550:H553">G551</f>
        <v>0</v>
      </c>
      <c r="H550" s="119">
        <f t="shared" si="39"/>
        <v>0</v>
      </c>
      <c r="I550" s="119" t="e">
        <f t="shared" si="36"/>
        <v>#DIV/0!</v>
      </c>
    </row>
    <row r="551" spans="1:9" ht="12" customHeight="1" hidden="1">
      <c r="A551" s="59" t="s">
        <v>196</v>
      </c>
      <c r="B551" s="91" t="s">
        <v>934</v>
      </c>
      <c r="C551" s="46" t="s">
        <v>29</v>
      </c>
      <c r="D551" s="46" t="s">
        <v>35</v>
      </c>
      <c r="E551" s="47"/>
      <c r="F551" s="47"/>
      <c r="G551" s="119">
        <f t="shared" si="39"/>
        <v>0</v>
      </c>
      <c r="H551" s="119">
        <f t="shared" si="39"/>
        <v>0</v>
      </c>
      <c r="I551" s="119" t="e">
        <f t="shared" si="36"/>
        <v>#DIV/0!</v>
      </c>
    </row>
    <row r="552" spans="1:9" s="127" customFormat="1" ht="15.75" customHeight="1" hidden="1">
      <c r="A552" s="45" t="s">
        <v>274</v>
      </c>
      <c r="B552" s="91" t="s">
        <v>934</v>
      </c>
      <c r="C552" s="46" t="s">
        <v>29</v>
      </c>
      <c r="D552" s="46" t="s">
        <v>35</v>
      </c>
      <c r="E552" s="359" t="s">
        <v>643</v>
      </c>
      <c r="F552" s="286"/>
      <c r="G552" s="238">
        <f t="shared" si="39"/>
        <v>0</v>
      </c>
      <c r="H552" s="238">
        <f t="shared" si="39"/>
        <v>0</v>
      </c>
      <c r="I552" s="238" t="e">
        <f t="shared" si="36"/>
        <v>#DIV/0!</v>
      </c>
    </row>
    <row r="553" spans="1:9" s="127" customFormat="1" ht="15.75" customHeight="1" hidden="1">
      <c r="A553" s="342" t="s">
        <v>663</v>
      </c>
      <c r="B553" s="92" t="s">
        <v>934</v>
      </c>
      <c r="C553" s="42" t="s">
        <v>29</v>
      </c>
      <c r="D553" s="42" t="s">
        <v>35</v>
      </c>
      <c r="E553" s="360" t="s">
        <v>737</v>
      </c>
      <c r="F553" s="304"/>
      <c r="G553" s="67">
        <f t="shared" si="39"/>
        <v>0</v>
      </c>
      <c r="H553" s="67">
        <f t="shared" si="39"/>
        <v>0</v>
      </c>
      <c r="I553" s="67" t="e">
        <f t="shared" si="36"/>
        <v>#DIV/0!</v>
      </c>
    </row>
    <row r="554" spans="1:9" s="127" customFormat="1" ht="15" customHeight="1" hidden="1">
      <c r="A554" s="274" t="s">
        <v>736</v>
      </c>
      <c r="B554" s="92" t="s">
        <v>934</v>
      </c>
      <c r="C554" s="42" t="s">
        <v>29</v>
      </c>
      <c r="D554" s="42" t="s">
        <v>35</v>
      </c>
      <c r="E554" s="360" t="s">
        <v>741</v>
      </c>
      <c r="F554" s="304"/>
      <c r="G554" s="67">
        <f>G555+G556+G557</f>
        <v>0</v>
      </c>
      <c r="H554" s="67">
        <f>H555+H556+H557</f>
        <v>0</v>
      </c>
      <c r="I554" s="67" t="e">
        <f t="shared" si="36"/>
        <v>#DIV/0!</v>
      </c>
    </row>
    <row r="555" spans="1:9" s="127" customFormat="1" ht="11.25" customHeight="1" hidden="1">
      <c r="A555" s="274" t="s">
        <v>484</v>
      </c>
      <c r="B555" s="92" t="s">
        <v>934</v>
      </c>
      <c r="C555" s="42" t="s">
        <v>29</v>
      </c>
      <c r="D555" s="42" t="s">
        <v>35</v>
      </c>
      <c r="E555" s="360" t="s">
        <v>741</v>
      </c>
      <c r="F555" s="283">
        <v>120</v>
      </c>
      <c r="G555" s="67"/>
      <c r="H555" s="67"/>
      <c r="I555" s="67" t="e">
        <f t="shared" si="36"/>
        <v>#DIV/0!</v>
      </c>
    </row>
    <row r="556" spans="1:9" s="127" customFormat="1" ht="13.5" customHeight="1" hidden="1">
      <c r="A556" s="104" t="s">
        <v>482</v>
      </c>
      <c r="B556" s="92" t="s">
        <v>934</v>
      </c>
      <c r="C556" s="42" t="s">
        <v>29</v>
      </c>
      <c r="D556" s="42" t="s">
        <v>35</v>
      </c>
      <c r="E556" s="360" t="s">
        <v>741</v>
      </c>
      <c r="F556" s="283">
        <v>240</v>
      </c>
      <c r="G556" s="67"/>
      <c r="H556" s="67"/>
      <c r="I556" s="67" t="e">
        <f t="shared" si="36"/>
        <v>#DIV/0!</v>
      </c>
    </row>
    <row r="557" spans="1:9" s="127" customFormat="1" ht="15.75" customHeight="1" hidden="1">
      <c r="A557" s="104" t="s">
        <v>485</v>
      </c>
      <c r="B557" s="92" t="s">
        <v>934</v>
      </c>
      <c r="C557" s="42" t="s">
        <v>29</v>
      </c>
      <c r="D557" s="42" t="s">
        <v>35</v>
      </c>
      <c r="E557" s="360" t="s">
        <v>741</v>
      </c>
      <c r="F557" s="283">
        <v>850</v>
      </c>
      <c r="G557" s="67"/>
      <c r="H557" s="67"/>
      <c r="I557" s="67" t="e">
        <f t="shared" si="36"/>
        <v>#DIV/0!</v>
      </c>
    </row>
    <row r="558" spans="1:9" ht="12" customHeight="1" hidden="1">
      <c r="A558" s="333" t="s">
        <v>487</v>
      </c>
      <c r="B558" s="413" t="s">
        <v>934</v>
      </c>
      <c r="C558" s="414" t="s">
        <v>34</v>
      </c>
      <c r="D558" s="415"/>
      <c r="E558" s="415"/>
      <c r="F558" s="415"/>
      <c r="G558" s="416">
        <f aca="true" t="shared" si="40" ref="G558:H562">G559</f>
        <v>0</v>
      </c>
      <c r="H558" s="148">
        <f t="shared" si="40"/>
        <v>0</v>
      </c>
      <c r="I558" s="148" t="e">
        <f t="shared" si="36"/>
        <v>#DIV/0!</v>
      </c>
    </row>
    <row r="559" spans="1:9" ht="14.25" customHeight="1" hidden="1">
      <c r="A559" s="412" t="s">
        <v>317</v>
      </c>
      <c r="B559" s="418" t="s">
        <v>934</v>
      </c>
      <c r="C559" s="419" t="s">
        <v>34</v>
      </c>
      <c r="D559" s="420" t="s">
        <v>38</v>
      </c>
      <c r="E559" s="420"/>
      <c r="F559" s="420"/>
      <c r="G559" s="421">
        <f t="shared" si="40"/>
        <v>0</v>
      </c>
      <c r="H559" s="119">
        <f t="shared" si="40"/>
        <v>0</v>
      </c>
      <c r="I559" s="119" t="e">
        <f t="shared" si="36"/>
        <v>#DIV/0!</v>
      </c>
    </row>
    <row r="560" spans="1:9" s="1" customFormat="1" ht="12" customHeight="1" hidden="1">
      <c r="A560" s="417" t="s">
        <v>318</v>
      </c>
      <c r="B560" s="422" t="s">
        <v>934</v>
      </c>
      <c r="C560" s="419" t="s">
        <v>34</v>
      </c>
      <c r="D560" s="420" t="s">
        <v>38</v>
      </c>
      <c r="E560" s="423" t="s">
        <v>625</v>
      </c>
      <c r="F560" s="415"/>
      <c r="G560" s="424">
        <f t="shared" si="40"/>
        <v>0</v>
      </c>
      <c r="H560" s="72">
        <f t="shared" si="40"/>
        <v>0</v>
      </c>
      <c r="I560" s="72" t="e">
        <f t="shared" si="36"/>
        <v>#DIV/0!</v>
      </c>
    </row>
    <row r="561" spans="1:9" ht="15.75" customHeight="1" hidden="1">
      <c r="A561" s="412" t="s">
        <v>588</v>
      </c>
      <c r="B561" s="422" t="s">
        <v>934</v>
      </c>
      <c r="C561" s="419" t="s">
        <v>34</v>
      </c>
      <c r="D561" s="420" t="s">
        <v>38</v>
      </c>
      <c r="E561" s="415" t="s">
        <v>633</v>
      </c>
      <c r="F561" s="425"/>
      <c r="G561" s="424">
        <f t="shared" si="40"/>
        <v>0</v>
      </c>
      <c r="H561" s="72">
        <f t="shared" si="40"/>
        <v>0</v>
      </c>
      <c r="I561" s="72" t="e">
        <f t="shared" si="36"/>
        <v>#DIV/0!</v>
      </c>
    </row>
    <row r="562" spans="1:9" ht="18" customHeight="1" hidden="1">
      <c r="A562" s="412" t="s">
        <v>197</v>
      </c>
      <c r="B562" s="427" t="s">
        <v>934</v>
      </c>
      <c r="C562" s="428" t="s">
        <v>34</v>
      </c>
      <c r="D562" s="429" t="s">
        <v>38</v>
      </c>
      <c r="E562" s="430" t="s">
        <v>871</v>
      </c>
      <c r="F562" s="430"/>
      <c r="G562" s="431">
        <f t="shared" si="40"/>
        <v>0</v>
      </c>
      <c r="H562" s="118">
        <f t="shared" si="40"/>
        <v>0</v>
      </c>
      <c r="I562" s="118" t="e">
        <f t="shared" si="36"/>
        <v>#DIV/0!</v>
      </c>
    </row>
    <row r="563" spans="1:9" ht="15" customHeight="1" hidden="1">
      <c r="A563" s="426" t="s">
        <v>319</v>
      </c>
      <c r="B563" s="427" t="s">
        <v>934</v>
      </c>
      <c r="C563" s="428" t="s">
        <v>34</v>
      </c>
      <c r="D563" s="429" t="s">
        <v>38</v>
      </c>
      <c r="E563" s="430" t="s">
        <v>871</v>
      </c>
      <c r="F563" s="430" t="s">
        <v>538</v>
      </c>
      <c r="G563" s="431"/>
      <c r="H563" s="118"/>
      <c r="I563" s="118" t="e">
        <f t="shared" si="36"/>
        <v>#DIV/0!</v>
      </c>
    </row>
    <row r="564" spans="1:9" s="1" customFormat="1" ht="18" customHeight="1" hidden="1">
      <c r="A564" s="432" t="s">
        <v>537</v>
      </c>
      <c r="B564" s="91" t="s">
        <v>934</v>
      </c>
      <c r="C564" s="47" t="s">
        <v>38</v>
      </c>
      <c r="D564" s="47"/>
      <c r="E564" s="47"/>
      <c r="F564" s="47"/>
      <c r="G564" s="148">
        <f aca="true" t="shared" si="41" ref="G564:H568">G565</f>
        <v>0</v>
      </c>
      <c r="H564" s="148">
        <f t="shared" si="41"/>
        <v>0</v>
      </c>
      <c r="I564" s="148" t="e">
        <f t="shared" si="36"/>
        <v>#DIV/0!</v>
      </c>
    </row>
    <row r="565" spans="1:9" ht="14.25" customHeight="1" hidden="1">
      <c r="A565" s="45" t="s">
        <v>104</v>
      </c>
      <c r="B565" s="91" t="s">
        <v>934</v>
      </c>
      <c r="C565" s="46" t="s">
        <v>38</v>
      </c>
      <c r="D565" s="46" t="s">
        <v>30</v>
      </c>
      <c r="E565" s="46"/>
      <c r="F565" s="46"/>
      <c r="G565" s="72">
        <f t="shared" si="41"/>
        <v>0</v>
      </c>
      <c r="H565" s="72">
        <f t="shared" si="41"/>
        <v>0</v>
      </c>
      <c r="I565" s="72" t="e">
        <f t="shared" si="36"/>
        <v>#DIV/0!</v>
      </c>
    </row>
    <row r="566" spans="1:9" s="127" customFormat="1" ht="11.25" customHeight="1" hidden="1">
      <c r="A566" s="45" t="s">
        <v>313</v>
      </c>
      <c r="B566" s="91" t="s">
        <v>934</v>
      </c>
      <c r="C566" s="46" t="s">
        <v>38</v>
      </c>
      <c r="D566" s="46" t="s">
        <v>30</v>
      </c>
      <c r="E566" s="303" t="s">
        <v>637</v>
      </c>
      <c r="F566" s="283"/>
      <c r="G566" s="148">
        <f t="shared" si="41"/>
        <v>0</v>
      </c>
      <c r="H566" s="148">
        <f t="shared" si="41"/>
        <v>0</v>
      </c>
      <c r="I566" s="148" t="e">
        <f t="shared" si="36"/>
        <v>#DIV/0!</v>
      </c>
    </row>
    <row r="567" spans="1:9" s="127" customFormat="1" ht="12" customHeight="1" hidden="1">
      <c r="A567" s="107" t="s">
        <v>656</v>
      </c>
      <c r="B567" s="92" t="s">
        <v>934</v>
      </c>
      <c r="C567" s="42" t="s">
        <v>38</v>
      </c>
      <c r="D567" s="42" t="s">
        <v>30</v>
      </c>
      <c r="E567" s="43" t="s">
        <v>722</v>
      </c>
      <c r="F567" s="283"/>
      <c r="G567" s="237">
        <f t="shared" si="41"/>
        <v>0</v>
      </c>
      <c r="H567" s="237">
        <f t="shared" si="41"/>
        <v>0</v>
      </c>
      <c r="I567" s="237" t="e">
        <f t="shared" si="36"/>
        <v>#DIV/0!</v>
      </c>
    </row>
    <row r="568" spans="1:9" s="127" customFormat="1" ht="13.5" customHeight="1" hidden="1">
      <c r="A568" s="104" t="s">
        <v>721</v>
      </c>
      <c r="B568" s="92" t="s">
        <v>934</v>
      </c>
      <c r="C568" s="42" t="s">
        <v>38</v>
      </c>
      <c r="D568" s="42" t="s">
        <v>30</v>
      </c>
      <c r="E568" s="43" t="s">
        <v>891</v>
      </c>
      <c r="F568" s="283"/>
      <c r="G568" s="237">
        <f t="shared" si="41"/>
        <v>0</v>
      </c>
      <c r="H568" s="237">
        <f t="shared" si="41"/>
        <v>0</v>
      </c>
      <c r="I568" s="237" t="e">
        <f t="shared" si="36"/>
        <v>#DIV/0!</v>
      </c>
    </row>
    <row r="569" spans="1:9" s="127" customFormat="1" ht="12" customHeight="1" hidden="1">
      <c r="A569" s="104" t="s">
        <v>575</v>
      </c>
      <c r="B569" s="92" t="s">
        <v>934</v>
      </c>
      <c r="C569" s="42" t="s">
        <v>38</v>
      </c>
      <c r="D569" s="42" t="s">
        <v>30</v>
      </c>
      <c r="E569" s="43" t="s">
        <v>891</v>
      </c>
      <c r="F569" s="283">
        <v>540</v>
      </c>
      <c r="G569" s="237"/>
      <c r="H569" s="237"/>
      <c r="I569" s="237" t="e">
        <f t="shared" si="36"/>
        <v>#DIV/0!</v>
      </c>
    </row>
    <row r="570" spans="1:9" ht="15" customHeight="1" hidden="1">
      <c r="A570" s="104" t="s">
        <v>150</v>
      </c>
      <c r="B570" s="94" t="s">
        <v>934</v>
      </c>
      <c r="C570" s="74" t="s">
        <v>32</v>
      </c>
      <c r="D570" s="74"/>
      <c r="E570" s="74"/>
      <c r="F570" s="74"/>
      <c r="G570" s="148">
        <f>G571</f>
        <v>0</v>
      </c>
      <c r="H570" s="148">
        <f>H571</f>
        <v>0</v>
      </c>
      <c r="I570" s="148" t="e">
        <f t="shared" si="36"/>
        <v>#DIV/0!</v>
      </c>
    </row>
    <row r="571" spans="1:9" ht="15" customHeight="1" hidden="1">
      <c r="A571" s="116" t="s">
        <v>198</v>
      </c>
      <c r="B571" s="89" t="s">
        <v>934</v>
      </c>
      <c r="C571" s="61" t="s">
        <v>32</v>
      </c>
      <c r="D571" s="61" t="s">
        <v>89</v>
      </c>
      <c r="E571" s="61"/>
      <c r="F571" s="43"/>
      <c r="G571" s="148">
        <f>G572+G577</f>
        <v>0</v>
      </c>
      <c r="H571" s="148">
        <f>H572+H577</f>
        <v>0</v>
      </c>
      <c r="I571" s="148" t="e">
        <f t="shared" si="36"/>
        <v>#DIV/0!</v>
      </c>
    </row>
    <row r="572" spans="1:9" s="127" customFormat="1" ht="18" customHeight="1" hidden="1">
      <c r="A572" s="59" t="s">
        <v>40</v>
      </c>
      <c r="B572" s="89" t="s">
        <v>934</v>
      </c>
      <c r="C572" s="61" t="s">
        <v>32</v>
      </c>
      <c r="D572" s="61" t="s">
        <v>89</v>
      </c>
      <c r="E572" s="303" t="s">
        <v>671</v>
      </c>
      <c r="F572" s="283"/>
      <c r="G572" s="148">
        <f aca="true" t="shared" si="42" ref="G572:H575">G573</f>
        <v>0</v>
      </c>
      <c r="H572" s="148">
        <f t="shared" si="42"/>
        <v>0</v>
      </c>
      <c r="I572" s="148" t="e">
        <f t="shared" si="36"/>
        <v>#DIV/0!</v>
      </c>
    </row>
    <row r="573" spans="1:9" s="298" customFormat="1" ht="13.5" customHeight="1" hidden="1">
      <c r="A573" s="107" t="s">
        <v>505</v>
      </c>
      <c r="B573" s="110" t="s">
        <v>934</v>
      </c>
      <c r="C573" s="55" t="s">
        <v>32</v>
      </c>
      <c r="D573" s="55" t="s">
        <v>89</v>
      </c>
      <c r="E573" s="47" t="s">
        <v>683</v>
      </c>
      <c r="F573" s="308"/>
      <c r="G573" s="148">
        <f t="shared" si="42"/>
        <v>0</v>
      </c>
      <c r="H573" s="148">
        <f t="shared" si="42"/>
        <v>0</v>
      </c>
      <c r="I573" s="148" t="e">
        <f t="shared" si="36"/>
        <v>#DIV/0!</v>
      </c>
    </row>
    <row r="574" spans="1:9" s="127" customFormat="1" ht="12" customHeight="1" hidden="1">
      <c r="A574" s="107" t="s">
        <v>541</v>
      </c>
      <c r="B574" s="110" t="s">
        <v>934</v>
      </c>
      <c r="C574" s="55" t="s">
        <v>32</v>
      </c>
      <c r="D574" s="55" t="s">
        <v>89</v>
      </c>
      <c r="E574" s="43" t="s">
        <v>750</v>
      </c>
      <c r="F574" s="283"/>
      <c r="G574" s="237">
        <f t="shared" si="42"/>
        <v>0</v>
      </c>
      <c r="H574" s="237">
        <f t="shared" si="42"/>
        <v>0</v>
      </c>
      <c r="I574" s="237" t="e">
        <f t="shared" si="36"/>
        <v>#DIV/0!</v>
      </c>
    </row>
    <row r="575" spans="1:9" s="127" customFormat="1" ht="14.25" customHeight="1" hidden="1">
      <c r="A575" s="337" t="s">
        <v>753</v>
      </c>
      <c r="B575" s="110" t="s">
        <v>934</v>
      </c>
      <c r="C575" s="55" t="s">
        <v>32</v>
      </c>
      <c r="D575" s="55" t="s">
        <v>89</v>
      </c>
      <c r="E575" s="43" t="s">
        <v>756</v>
      </c>
      <c r="F575" s="283"/>
      <c r="G575" s="237">
        <f t="shared" si="42"/>
        <v>0</v>
      </c>
      <c r="H575" s="237">
        <f t="shared" si="42"/>
        <v>0</v>
      </c>
      <c r="I575" s="237" t="e">
        <f t="shared" si="36"/>
        <v>#DIV/0!</v>
      </c>
    </row>
    <row r="576" spans="1:9" s="127" customFormat="1" ht="12" customHeight="1" hidden="1">
      <c r="A576" s="337" t="s">
        <v>755</v>
      </c>
      <c r="B576" s="110" t="s">
        <v>934</v>
      </c>
      <c r="C576" s="55" t="s">
        <v>32</v>
      </c>
      <c r="D576" s="55" t="s">
        <v>89</v>
      </c>
      <c r="E576" s="43" t="s">
        <v>756</v>
      </c>
      <c r="F576" s="283">
        <v>540</v>
      </c>
      <c r="G576" s="237"/>
      <c r="H576" s="237"/>
      <c r="I576" s="237" t="e">
        <f t="shared" si="36"/>
        <v>#DIV/0!</v>
      </c>
    </row>
    <row r="577" spans="1:9" s="127" customFormat="1" ht="15.75" customHeight="1" hidden="1">
      <c r="A577" s="81" t="s">
        <v>150</v>
      </c>
      <c r="B577" s="94" t="s">
        <v>934</v>
      </c>
      <c r="C577" s="47" t="s">
        <v>32</v>
      </c>
      <c r="D577" s="47" t="s">
        <v>89</v>
      </c>
      <c r="E577" s="303" t="s">
        <v>642</v>
      </c>
      <c r="F577" s="308"/>
      <c r="G577" s="148">
        <f aca="true" t="shared" si="43" ref="G577:H579">G578</f>
        <v>0</v>
      </c>
      <c r="H577" s="148">
        <f t="shared" si="43"/>
        <v>0</v>
      </c>
      <c r="I577" s="148" t="e">
        <f t="shared" si="36"/>
        <v>#DIV/0!</v>
      </c>
    </row>
    <row r="578" spans="1:9" s="127" customFormat="1" ht="11.25" customHeight="1" hidden="1">
      <c r="A578" s="107" t="s">
        <v>851</v>
      </c>
      <c r="B578" s="95" t="s">
        <v>934</v>
      </c>
      <c r="C578" s="43" t="s">
        <v>32</v>
      </c>
      <c r="D578" s="43" t="s">
        <v>89</v>
      </c>
      <c r="E578" s="43" t="s">
        <v>853</v>
      </c>
      <c r="F578" s="283"/>
      <c r="G578" s="237">
        <f t="shared" si="43"/>
        <v>0</v>
      </c>
      <c r="H578" s="237">
        <f t="shared" si="43"/>
        <v>0</v>
      </c>
      <c r="I578" s="237" t="e">
        <f t="shared" si="36"/>
        <v>#DIV/0!</v>
      </c>
    </row>
    <row r="579" spans="1:9" s="127" customFormat="1" ht="6" customHeight="1" hidden="1">
      <c r="A579" s="104" t="s">
        <v>852</v>
      </c>
      <c r="B579" s="95" t="s">
        <v>934</v>
      </c>
      <c r="C579" s="43" t="s">
        <v>32</v>
      </c>
      <c r="D579" s="43" t="s">
        <v>89</v>
      </c>
      <c r="E579" s="43" t="s">
        <v>855</v>
      </c>
      <c r="F579" s="283"/>
      <c r="G579" s="237">
        <f t="shared" si="43"/>
        <v>0</v>
      </c>
      <c r="H579" s="237">
        <f t="shared" si="43"/>
        <v>0</v>
      </c>
      <c r="I579" s="237" t="e">
        <f t="shared" si="36"/>
        <v>#DIV/0!</v>
      </c>
    </row>
    <row r="580" spans="1:9" s="127" customFormat="1" ht="15" customHeight="1" hidden="1">
      <c r="A580" s="104" t="s">
        <v>577</v>
      </c>
      <c r="B580" s="95" t="s">
        <v>934</v>
      </c>
      <c r="C580" s="43" t="s">
        <v>32</v>
      </c>
      <c r="D580" s="43" t="s">
        <v>89</v>
      </c>
      <c r="E580" s="43" t="s">
        <v>855</v>
      </c>
      <c r="F580" s="283">
        <v>540</v>
      </c>
      <c r="G580" s="237"/>
      <c r="H580" s="237"/>
      <c r="I580" s="237" t="e">
        <f t="shared" si="36"/>
        <v>#DIV/0!</v>
      </c>
    </row>
    <row r="581" spans="1:9" s="1" customFormat="1" ht="9.75" customHeight="1" hidden="1">
      <c r="A581" s="81" t="s">
        <v>150</v>
      </c>
      <c r="B581" s="94" t="s">
        <v>934</v>
      </c>
      <c r="C581" s="47" t="s">
        <v>33</v>
      </c>
      <c r="D581" s="47"/>
      <c r="E581" s="47"/>
      <c r="F581" s="47"/>
      <c r="G581" s="148">
        <f>G582+G588+G608</f>
        <v>0</v>
      </c>
      <c r="H581" s="148">
        <f>H582+H588+H608</f>
        <v>0</v>
      </c>
      <c r="I581" s="148" t="e">
        <f t="shared" si="36"/>
        <v>#DIV/0!</v>
      </c>
    </row>
    <row r="582" spans="1:9" ht="11.25" customHeight="1" hidden="1">
      <c r="A582" s="45" t="s">
        <v>200</v>
      </c>
      <c r="B582" s="347" t="s">
        <v>934</v>
      </c>
      <c r="C582" s="348" t="s">
        <v>33</v>
      </c>
      <c r="D582" s="126" t="s">
        <v>29</v>
      </c>
      <c r="E582" s="126"/>
      <c r="F582" s="126"/>
      <c r="G582" s="72">
        <f>G583</f>
        <v>0</v>
      </c>
      <c r="H582" s="72">
        <f>H583</f>
        <v>0</v>
      </c>
      <c r="I582" s="72" t="e">
        <f t="shared" si="36"/>
        <v>#DIV/0!</v>
      </c>
    </row>
    <row r="583" spans="1:9" s="127" customFormat="1" ht="12" customHeight="1" hidden="1">
      <c r="A583" s="247" t="s">
        <v>201</v>
      </c>
      <c r="B583" s="89" t="s">
        <v>934</v>
      </c>
      <c r="C583" s="348" t="s">
        <v>33</v>
      </c>
      <c r="D583" s="126" t="s">
        <v>29</v>
      </c>
      <c r="E583" s="303" t="s">
        <v>671</v>
      </c>
      <c r="F583" s="283"/>
      <c r="G583" s="148">
        <f aca="true" t="shared" si="44" ref="G583:H586">G584</f>
        <v>0</v>
      </c>
      <c r="H583" s="148">
        <f t="shared" si="44"/>
        <v>0</v>
      </c>
      <c r="I583" s="148" t="e">
        <f t="shared" si="36"/>
        <v>#DIV/0!</v>
      </c>
    </row>
    <row r="584" spans="1:9" s="298" customFormat="1" ht="13.5" customHeight="1" hidden="1">
      <c r="A584" s="107" t="s">
        <v>505</v>
      </c>
      <c r="B584" s="347" t="s">
        <v>934</v>
      </c>
      <c r="C584" s="348" t="s">
        <v>33</v>
      </c>
      <c r="D584" s="126" t="s">
        <v>29</v>
      </c>
      <c r="E584" s="61" t="s">
        <v>682</v>
      </c>
      <c r="F584" s="361"/>
      <c r="G584" s="119">
        <f t="shared" si="44"/>
        <v>0</v>
      </c>
      <c r="H584" s="119">
        <f t="shared" si="44"/>
        <v>0</v>
      </c>
      <c r="I584" s="119" t="e">
        <f t="shared" si="36"/>
        <v>#DIV/0!</v>
      </c>
    </row>
    <row r="585" spans="1:9" s="127" customFormat="1" ht="15" customHeight="1" hidden="1">
      <c r="A585" s="152" t="s">
        <v>559</v>
      </c>
      <c r="B585" s="349" t="s">
        <v>934</v>
      </c>
      <c r="C585" s="150" t="s">
        <v>33</v>
      </c>
      <c r="D585" s="132" t="s">
        <v>29</v>
      </c>
      <c r="E585" s="43" t="s">
        <v>754</v>
      </c>
      <c r="F585" s="283"/>
      <c r="G585" s="237">
        <f t="shared" si="44"/>
        <v>0</v>
      </c>
      <c r="H585" s="237">
        <f t="shared" si="44"/>
        <v>0</v>
      </c>
      <c r="I585" s="237" t="e">
        <f t="shared" si="36"/>
        <v>#DIV/0!</v>
      </c>
    </row>
    <row r="586" spans="1:9" s="127" customFormat="1" ht="15.75" customHeight="1" hidden="1">
      <c r="A586" s="274" t="s">
        <v>748</v>
      </c>
      <c r="B586" s="349" t="s">
        <v>934</v>
      </c>
      <c r="C586" s="150" t="s">
        <v>33</v>
      </c>
      <c r="D586" s="132" t="s">
        <v>29</v>
      </c>
      <c r="E586" s="43" t="s">
        <v>757</v>
      </c>
      <c r="F586" s="283"/>
      <c r="G586" s="237">
        <f t="shared" si="44"/>
        <v>0</v>
      </c>
      <c r="H586" s="237">
        <f t="shared" si="44"/>
        <v>0</v>
      </c>
      <c r="I586" s="237" t="e">
        <f t="shared" si="36"/>
        <v>#DIV/0!</v>
      </c>
    </row>
    <row r="587" spans="1:9" s="127" customFormat="1" ht="13.5" customHeight="1" hidden="1">
      <c r="A587" s="274" t="s">
        <v>578</v>
      </c>
      <c r="B587" s="349" t="s">
        <v>934</v>
      </c>
      <c r="C587" s="150" t="s">
        <v>33</v>
      </c>
      <c r="D587" s="132" t="s">
        <v>29</v>
      </c>
      <c r="E587" s="43" t="s">
        <v>757</v>
      </c>
      <c r="F587" s="283">
        <v>540</v>
      </c>
      <c r="G587" s="237"/>
      <c r="H587" s="237"/>
      <c r="I587" s="237" t="e">
        <f t="shared" si="36"/>
        <v>#DIV/0!</v>
      </c>
    </row>
    <row r="588" spans="1:9" ht="15" customHeight="1" hidden="1">
      <c r="A588" s="81" t="s">
        <v>150</v>
      </c>
      <c r="B588" s="94" t="s">
        <v>934</v>
      </c>
      <c r="C588" s="46" t="s">
        <v>33</v>
      </c>
      <c r="D588" s="46" t="s">
        <v>34</v>
      </c>
      <c r="E588" s="53"/>
      <c r="F588" s="43"/>
      <c r="G588" s="148">
        <f>G589+G593+G604</f>
        <v>0</v>
      </c>
      <c r="H588" s="148">
        <f>H589+H593+H604</f>
        <v>0</v>
      </c>
      <c r="I588" s="148" t="e">
        <f t="shared" si="36"/>
        <v>#DIV/0!</v>
      </c>
    </row>
    <row r="589" spans="1:9" s="127" customFormat="1" ht="9" customHeight="1" hidden="1">
      <c r="A589" s="45" t="s">
        <v>202</v>
      </c>
      <c r="B589" s="94" t="s">
        <v>934</v>
      </c>
      <c r="C589" s="46" t="s">
        <v>33</v>
      </c>
      <c r="D589" s="46" t="s">
        <v>34</v>
      </c>
      <c r="E589" s="303" t="s">
        <v>640</v>
      </c>
      <c r="F589" s="283"/>
      <c r="G589" s="148">
        <f aca="true" t="shared" si="45" ref="G589:H591">G590</f>
        <v>0</v>
      </c>
      <c r="H589" s="148">
        <f t="shared" si="45"/>
        <v>0</v>
      </c>
      <c r="I589" s="148" t="e">
        <f t="shared" si="36"/>
        <v>#DIV/0!</v>
      </c>
    </row>
    <row r="590" spans="1:9" s="127" customFormat="1" ht="14.25" customHeight="1" hidden="1">
      <c r="A590" s="107" t="s">
        <v>524</v>
      </c>
      <c r="B590" s="95" t="s">
        <v>934</v>
      </c>
      <c r="C590" s="42" t="s">
        <v>33</v>
      </c>
      <c r="D590" s="42" t="s">
        <v>34</v>
      </c>
      <c r="E590" s="305" t="s">
        <v>724</v>
      </c>
      <c r="F590" s="283"/>
      <c r="G590" s="237">
        <f t="shared" si="45"/>
        <v>0</v>
      </c>
      <c r="H590" s="237">
        <f t="shared" si="45"/>
        <v>0</v>
      </c>
      <c r="I590" s="237" t="e">
        <f t="shared" si="36"/>
        <v>#DIV/0!</v>
      </c>
    </row>
    <row r="591" spans="1:9" s="127" customFormat="1" ht="12" customHeight="1" hidden="1">
      <c r="A591" s="66" t="s">
        <v>723</v>
      </c>
      <c r="B591" s="95" t="s">
        <v>934</v>
      </c>
      <c r="C591" s="42" t="s">
        <v>33</v>
      </c>
      <c r="D591" s="42" t="s">
        <v>34</v>
      </c>
      <c r="E591" s="302" t="s">
        <v>725</v>
      </c>
      <c r="F591" s="283"/>
      <c r="G591" s="237">
        <f t="shared" si="45"/>
        <v>0</v>
      </c>
      <c r="H591" s="237">
        <f t="shared" si="45"/>
        <v>0</v>
      </c>
      <c r="I591" s="237" t="e">
        <f t="shared" si="36"/>
        <v>#DIV/0!</v>
      </c>
    </row>
    <row r="592" spans="1:9" s="127" customFormat="1" ht="17.25" customHeight="1" hidden="1">
      <c r="A592" s="66" t="s">
        <v>576</v>
      </c>
      <c r="B592" s="95" t="s">
        <v>934</v>
      </c>
      <c r="C592" s="42" t="s">
        <v>33</v>
      </c>
      <c r="D592" s="42" t="s">
        <v>34</v>
      </c>
      <c r="E592" s="302" t="s">
        <v>725</v>
      </c>
      <c r="F592" s="283">
        <v>540</v>
      </c>
      <c r="G592" s="237"/>
      <c r="H592" s="237"/>
      <c r="I592" s="237" t="e">
        <f aca="true" t="shared" si="46" ref="I592:I655">H592*100/G592</f>
        <v>#DIV/0!</v>
      </c>
    </row>
    <row r="593" spans="1:9" s="127" customFormat="1" ht="14.25" customHeight="1" hidden="1">
      <c r="A593" s="81" t="s">
        <v>150</v>
      </c>
      <c r="B593" s="94" t="s">
        <v>934</v>
      </c>
      <c r="C593" s="46" t="s">
        <v>33</v>
      </c>
      <c r="D593" s="46" t="s">
        <v>34</v>
      </c>
      <c r="E593" s="303" t="s">
        <v>641</v>
      </c>
      <c r="F593" s="283"/>
      <c r="G593" s="148">
        <f>G594+G600</f>
        <v>0</v>
      </c>
      <c r="H593" s="148">
        <f>H594+H600</f>
        <v>0</v>
      </c>
      <c r="I593" s="148" t="e">
        <f t="shared" si="46"/>
        <v>#DIV/0!</v>
      </c>
    </row>
    <row r="594" spans="1:9" s="298" customFormat="1" ht="25.5" customHeight="1" hidden="1">
      <c r="A594" s="107" t="s">
        <v>542</v>
      </c>
      <c r="B594" s="94" t="s">
        <v>934</v>
      </c>
      <c r="C594" s="46" t="s">
        <v>33</v>
      </c>
      <c r="D594" s="46" t="s">
        <v>34</v>
      </c>
      <c r="E594" s="47" t="s">
        <v>681</v>
      </c>
      <c r="F594" s="308"/>
      <c r="G594" s="148">
        <f>G595</f>
        <v>0</v>
      </c>
      <c r="H594" s="148">
        <f>H595</f>
        <v>0</v>
      </c>
      <c r="I594" s="148" t="e">
        <f t="shared" si="46"/>
        <v>#DIV/0!</v>
      </c>
    </row>
    <row r="595" spans="1:9" s="127" customFormat="1" ht="9" customHeight="1" hidden="1">
      <c r="A595" s="107" t="s">
        <v>329</v>
      </c>
      <c r="B595" s="95" t="s">
        <v>934</v>
      </c>
      <c r="C595" s="42" t="s">
        <v>33</v>
      </c>
      <c r="D595" s="42" t="s">
        <v>34</v>
      </c>
      <c r="E595" s="43" t="s">
        <v>760</v>
      </c>
      <c r="F595" s="283"/>
      <c r="G595" s="237">
        <f>G596+G598</f>
        <v>0</v>
      </c>
      <c r="H595" s="237">
        <f>H596+H598</f>
        <v>0</v>
      </c>
      <c r="I595" s="237" t="e">
        <f t="shared" si="46"/>
        <v>#DIV/0!</v>
      </c>
    </row>
    <row r="596" spans="1:9" s="127" customFormat="1" ht="12" customHeight="1" hidden="1">
      <c r="A596" s="104" t="s">
        <v>761</v>
      </c>
      <c r="B596" s="95" t="s">
        <v>934</v>
      </c>
      <c r="C596" s="42" t="s">
        <v>33</v>
      </c>
      <c r="D596" s="42" t="s">
        <v>34</v>
      </c>
      <c r="E596" s="43" t="s">
        <v>763</v>
      </c>
      <c r="F596" s="283"/>
      <c r="G596" s="237">
        <f>G597</f>
        <v>0</v>
      </c>
      <c r="H596" s="237">
        <f>H597</f>
        <v>0</v>
      </c>
      <c r="I596" s="237" t="e">
        <f t="shared" si="46"/>
        <v>#DIV/0!</v>
      </c>
    </row>
    <row r="597" spans="1:9" s="127" customFormat="1" ht="9.75" customHeight="1" hidden="1">
      <c r="A597" s="338" t="s">
        <v>759</v>
      </c>
      <c r="B597" s="95" t="s">
        <v>934</v>
      </c>
      <c r="C597" s="42" t="s">
        <v>33</v>
      </c>
      <c r="D597" s="42" t="s">
        <v>34</v>
      </c>
      <c r="E597" s="43" t="s">
        <v>763</v>
      </c>
      <c r="F597" s="283">
        <v>540</v>
      </c>
      <c r="G597" s="237"/>
      <c r="H597" s="237"/>
      <c r="I597" s="237" t="e">
        <f t="shared" si="46"/>
        <v>#DIV/0!</v>
      </c>
    </row>
    <row r="598" spans="1:9" s="127" customFormat="1" ht="13.5" customHeight="1" hidden="1">
      <c r="A598" s="81" t="s">
        <v>150</v>
      </c>
      <c r="B598" s="95" t="s">
        <v>934</v>
      </c>
      <c r="C598" s="42" t="s">
        <v>33</v>
      </c>
      <c r="D598" s="42" t="s">
        <v>34</v>
      </c>
      <c r="E598" s="43" t="s">
        <v>764</v>
      </c>
      <c r="F598" s="283"/>
      <c r="G598" s="237">
        <f>G599</f>
        <v>0</v>
      </c>
      <c r="H598" s="237">
        <f>H599</f>
        <v>0</v>
      </c>
      <c r="I598" s="237" t="e">
        <f t="shared" si="46"/>
        <v>#DIV/0!</v>
      </c>
    </row>
    <row r="599" spans="1:9" s="127" customFormat="1" ht="9.75" customHeight="1" hidden="1">
      <c r="A599" s="41" t="s">
        <v>762</v>
      </c>
      <c r="B599" s="95" t="s">
        <v>934</v>
      </c>
      <c r="C599" s="42" t="s">
        <v>33</v>
      </c>
      <c r="D599" s="42" t="s">
        <v>34</v>
      </c>
      <c r="E599" s="43" t="s">
        <v>764</v>
      </c>
      <c r="F599" s="283">
        <v>540</v>
      </c>
      <c r="G599" s="237"/>
      <c r="H599" s="237"/>
      <c r="I599" s="237" t="e">
        <f t="shared" si="46"/>
        <v>#DIV/0!</v>
      </c>
    </row>
    <row r="600" spans="1:9" s="298" customFormat="1" ht="14.25" customHeight="1" hidden="1">
      <c r="A600" s="81" t="s">
        <v>150</v>
      </c>
      <c r="B600" s="94" t="s">
        <v>934</v>
      </c>
      <c r="C600" s="46" t="s">
        <v>33</v>
      </c>
      <c r="D600" s="46" t="s">
        <v>34</v>
      </c>
      <c r="E600" s="47" t="s">
        <v>680</v>
      </c>
      <c r="F600" s="308"/>
      <c r="G600" s="148">
        <f aca="true" t="shared" si="47" ref="G600:H602">G601</f>
        <v>0</v>
      </c>
      <c r="H600" s="148">
        <f t="shared" si="47"/>
        <v>0</v>
      </c>
      <c r="I600" s="148" t="e">
        <f t="shared" si="46"/>
        <v>#DIV/0!</v>
      </c>
    </row>
    <row r="601" spans="1:9" s="127" customFormat="1" ht="13.5" customHeight="1" hidden="1">
      <c r="A601" s="107" t="s">
        <v>406</v>
      </c>
      <c r="B601" s="95" t="s">
        <v>934</v>
      </c>
      <c r="C601" s="42" t="s">
        <v>33</v>
      </c>
      <c r="D601" s="42" t="s">
        <v>34</v>
      </c>
      <c r="E601" s="43" t="s">
        <v>727</v>
      </c>
      <c r="F601" s="283"/>
      <c r="G601" s="237">
        <f t="shared" si="47"/>
        <v>0</v>
      </c>
      <c r="H601" s="237">
        <f t="shared" si="47"/>
        <v>0</v>
      </c>
      <c r="I601" s="237" t="e">
        <f t="shared" si="46"/>
        <v>#DIV/0!</v>
      </c>
    </row>
    <row r="602" spans="1:9" s="127" customFormat="1" ht="12" customHeight="1" hidden="1">
      <c r="A602" s="336" t="s">
        <v>726</v>
      </c>
      <c r="B602" s="95" t="s">
        <v>934</v>
      </c>
      <c r="C602" s="42" t="s">
        <v>33</v>
      </c>
      <c r="D602" s="42" t="s">
        <v>34</v>
      </c>
      <c r="E602" s="43" t="s">
        <v>728</v>
      </c>
      <c r="F602" s="283"/>
      <c r="G602" s="237">
        <f t="shared" si="47"/>
        <v>0</v>
      </c>
      <c r="H602" s="237">
        <f t="shared" si="47"/>
        <v>0</v>
      </c>
      <c r="I602" s="237" t="e">
        <f t="shared" si="46"/>
        <v>#DIV/0!</v>
      </c>
    </row>
    <row r="603" spans="1:9" s="127" customFormat="1" ht="11.25" customHeight="1" hidden="1">
      <c r="A603" s="336" t="s">
        <v>579</v>
      </c>
      <c r="B603" s="95" t="s">
        <v>934</v>
      </c>
      <c r="C603" s="42" t="s">
        <v>33</v>
      </c>
      <c r="D603" s="42" t="s">
        <v>34</v>
      </c>
      <c r="E603" s="43" t="s">
        <v>728</v>
      </c>
      <c r="F603" s="283">
        <v>540</v>
      </c>
      <c r="G603" s="237"/>
      <c r="H603" s="237"/>
      <c r="I603" s="237" t="e">
        <f t="shared" si="46"/>
        <v>#DIV/0!</v>
      </c>
    </row>
    <row r="604" spans="1:9" s="298" customFormat="1" ht="18" customHeight="1" hidden="1">
      <c r="A604" s="81" t="s">
        <v>150</v>
      </c>
      <c r="B604" s="94" t="s">
        <v>934</v>
      </c>
      <c r="C604" s="46" t="s">
        <v>33</v>
      </c>
      <c r="D604" s="46" t="s">
        <v>34</v>
      </c>
      <c r="E604" s="359" t="s">
        <v>673</v>
      </c>
      <c r="F604" s="308"/>
      <c r="G604" s="148">
        <f aca="true" t="shared" si="48" ref="G604:H606">G605</f>
        <v>0</v>
      </c>
      <c r="H604" s="148">
        <f t="shared" si="48"/>
        <v>0</v>
      </c>
      <c r="I604" s="148" t="e">
        <f t="shared" si="46"/>
        <v>#DIV/0!</v>
      </c>
    </row>
    <row r="605" spans="1:9" s="127" customFormat="1" ht="12" customHeight="1" hidden="1">
      <c r="A605" s="341" t="s">
        <v>662</v>
      </c>
      <c r="B605" s="95" t="s">
        <v>934</v>
      </c>
      <c r="C605" s="42" t="s">
        <v>33</v>
      </c>
      <c r="D605" s="42" t="s">
        <v>34</v>
      </c>
      <c r="E605" s="360" t="s">
        <v>734</v>
      </c>
      <c r="F605" s="283"/>
      <c r="G605" s="237">
        <f t="shared" si="48"/>
        <v>0</v>
      </c>
      <c r="H605" s="237">
        <f t="shared" si="48"/>
        <v>0</v>
      </c>
      <c r="I605" s="237" t="e">
        <f t="shared" si="46"/>
        <v>#DIV/0!</v>
      </c>
    </row>
    <row r="606" spans="1:9" s="127" customFormat="1" ht="0" customHeight="1" hidden="1">
      <c r="A606" s="274" t="s">
        <v>733</v>
      </c>
      <c r="B606" s="95" t="s">
        <v>934</v>
      </c>
      <c r="C606" s="42" t="s">
        <v>33</v>
      </c>
      <c r="D606" s="42" t="s">
        <v>34</v>
      </c>
      <c r="E606" s="360" t="s">
        <v>735</v>
      </c>
      <c r="F606" s="283"/>
      <c r="G606" s="237">
        <f t="shared" si="48"/>
        <v>0</v>
      </c>
      <c r="H606" s="237">
        <f t="shared" si="48"/>
        <v>0</v>
      </c>
      <c r="I606" s="237" t="e">
        <f t="shared" si="46"/>
        <v>#DIV/0!</v>
      </c>
    </row>
    <row r="607" spans="1:9" s="127" customFormat="1" ht="8.25" customHeight="1" hidden="1">
      <c r="A607" s="274" t="s">
        <v>580</v>
      </c>
      <c r="B607" s="95" t="s">
        <v>934</v>
      </c>
      <c r="C607" s="42" t="s">
        <v>33</v>
      </c>
      <c r="D607" s="42" t="s">
        <v>34</v>
      </c>
      <c r="E607" s="305" t="s">
        <v>735</v>
      </c>
      <c r="F607" s="283">
        <v>540</v>
      </c>
      <c r="G607" s="237"/>
      <c r="H607" s="237"/>
      <c r="I607" s="237" t="e">
        <f t="shared" si="46"/>
        <v>#DIV/0!</v>
      </c>
    </row>
    <row r="608" spans="1:9" s="1" customFormat="1" ht="12" customHeight="1" hidden="1">
      <c r="A608" s="81" t="s">
        <v>150</v>
      </c>
      <c r="B608" s="91" t="s">
        <v>934</v>
      </c>
      <c r="C608" s="47" t="s">
        <v>33</v>
      </c>
      <c r="D608" s="47" t="s">
        <v>38</v>
      </c>
      <c r="E608" s="64"/>
      <c r="F608" s="47"/>
      <c r="G608" s="148">
        <f>G609+G614</f>
        <v>0</v>
      </c>
      <c r="H608" s="148">
        <f>H609+H614</f>
        <v>0</v>
      </c>
      <c r="I608" s="148" t="e">
        <f t="shared" si="46"/>
        <v>#DIV/0!</v>
      </c>
    </row>
    <row r="609" spans="1:9" s="127" customFormat="1" ht="13.5" customHeight="1" hidden="1">
      <c r="A609" s="45" t="s">
        <v>70</v>
      </c>
      <c r="B609" s="91" t="s">
        <v>934</v>
      </c>
      <c r="C609" s="47" t="s">
        <v>33</v>
      </c>
      <c r="D609" s="47" t="s">
        <v>38</v>
      </c>
      <c r="E609" s="303" t="s">
        <v>629</v>
      </c>
      <c r="F609" s="283"/>
      <c r="G609" s="148">
        <f aca="true" t="shared" si="49" ref="G609:H612">G610</f>
        <v>0</v>
      </c>
      <c r="H609" s="148">
        <f t="shared" si="49"/>
        <v>0</v>
      </c>
      <c r="I609" s="148" t="e">
        <f t="shared" si="46"/>
        <v>#DIV/0!</v>
      </c>
    </row>
    <row r="610" spans="1:9" s="298" customFormat="1" ht="9.75" customHeight="1" hidden="1">
      <c r="A610" s="107" t="s">
        <v>495</v>
      </c>
      <c r="B610" s="91" t="s">
        <v>934</v>
      </c>
      <c r="C610" s="47" t="s">
        <v>33</v>
      </c>
      <c r="D610" s="47" t="s">
        <v>38</v>
      </c>
      <c r="E610" s="47" t="s">
        <v>630</v>
      </c>
      <c r="F610" s="308"/>
      <c r="G610" s="148">
        <f t="shared" si="49"/>
        <v>0</v>
      </c>
      <c r="H610" s="148">
        <f t="shared" si="49"/>
        <v>0</v>
      </c>
      <c r="I610" s="148" t="e">
        <f t="shared" si="46"/>
        <v>#DIV/0!</v>
      </c>
    </row>
    <row r="611" spans="1:9" s="127" customFormat="1" ht="11.25" customHeight="1" hidden="1">
      <c r="A611" s="107" t="s">
        <v>501</v>
      </c>
      <c r="B611" s="92" t="s">
        <v>934</v>
      </c>
      <c r="C611" s="43" t="s">
        <v>33</v>
      </c>
      <c r="D611" s="43" t="s">
        <v>38</v>
      </c>
      <c r="E611" s="43" t="s">
        <v>632</v>
      </c>
      <c r="F611" s="283"/>
      <c r="G611" s="237">
        <f t="shared" si="49"/>
        <v>0</v>
      </c>
      <c r="H611" s="237">
        <f t="shared" si="49"/>
        <v>0</v>
      </c>
      <c r="I611" s="237" t="e">
        <f t="shared" si="46"/>
        <v>#DIV/0!</v>
      </c>
    </row>
    <row r="612" spans="1:9" s="127" customFormat="1" ht="15" customHeight="1" hidden="1">
      <c r="A612" s="104" t="s">
        <v>844</v>
      </c>
      <c r="B612" s="92" t="s">
        <v>934</v>
      </c>
      <c r="C612" s="43" t="s">
        <v>33</v>
      </c>
      <c r="D612" s="43" t="s">
        <v>38</v>
      </c>
      <c r="E612" s="43" t="s">
        <v>845</v>
      </c>
      <c r="F612" s="283"/>
      <c r="G612" s="237">
        <f t="shared" si="49"/>
        <v>0</v>
      </c>
      <c r="H612" s="237">
        <f t="shared" si="49"/>
        <v>0</v>
      </c>
      <c r="I612" s="237" t="e">
        <f t="shared" si="46"/>
        <v>#DIV/0!</v>
      </c>
    </row>
    <row r="613" spans="1:9" s="127" customFormat="1" ht="12" customHeight="1" hidden="1">
      <c r="A613" s="104" t="s">
        <v>581</v>
      </c>
      <c r="B613" s="92" t="s">
        <v>934</v>
      </c>
      <c r="C613" s="43" t="s">
        <v>33</v>
      </c>
      <c r="D613" s="43" t="s">
        <v>38</v>
      </c>
      <c r="E613" s="43" t="s">
        <v>845</v>
      </c>
      <c r="F613" s="283">
        <v>540</v>
      </c>
      <c r="G613" s="237"/>
      <c r="H613" s="237"/>
      <c r="I613" s="237" t="e">
        <f t="shared" si="46"/>
        <v>#DIV/0!</v>
      </c>
    </row>
    <row r="614" spans="1:9" s="298" customFormat="1" ht="15" customHeight="1" hidden="1">
      <c r="A614" s="104" t="s">
        <v>150</v>
      </c>
      <c r="B614" s="94" t="s">
        <v>934</v>
      </c>
      <c r="C614" s="46" t="s">
        <v>33</v>
      </c>
      <c r="D614" s="46" t="s">
        <v>38</v>
      </c>
      <c r="E614" s="359" t="s">
        <v>673</v>
      </c>
      <c r="F614" s="308"/>
      <c r="G614" s="148">
        <f aca="true" t="shared" si="50" ref="G614:H616">G615</f>
        <v>0</v>
      </c>
      <c r="H614" s="148">
        <f t="shared" si="50"/>
        <v>0</v>
      </c>
      <c r="I614" s="148" t="e">
        <f t="shared" si="46"/>
        <v>#DIV/0!</v>
      </c>
    </row>
    <row r="615" spans="1:9" s="127" customFormat="1" ht="15" customHeight="1" hidden="1">
      <c r="A615" s="341" t="s">
        <v>662</v>
      </c>
      <c r="B615" s="95" t="s">
        <v>934</v>
      </c>
      <c r="C615" s="42" t="s">
        <v>33</v>
      </c>
      <c r="D615" s="42" t="s">
        <v>38</v>
      </c>
      <c r="E615" s="360" t="s">
        <v>734</v>
      </c>
      <c r="F615" s="283"/>
      <c r="G615" s="237">
        <f t="shared" si="50"/>
        <v>0</v>
      </c>
      <c r="H615" s="237">
        <f t="shared" si="50"/>
        <v>0</v>
      </c>
      <c r="I615" s="237" t="e">
        <f t="shared" si="46"/>
        <v>#DIV/0!</v>
      </c>
    </row>
    <row r="616" spans="1:9" s="127" customFormat="1" ht="17.25" customHeight="1" hidden="1">
      <c r="A616" s="274" t="s">
        <v>733</v>
      </c>
      <c r="B616" s="95" t="s">
        <v>934</v>
      </c>
      <c r="C616" s="42" t="s">
        <v>33</v>
      </c>
      <c r="D616" s="42" t="s">
        <v>38</v>
      </c>
      <c r="E616" s="360" t="s">
        <v>735</v>
      </c>
      <c r="F616" s="283"/>
      <c r="G616" s="237">
        <f t="shared" si="50"/>
        <v>0</v>
      </c>
      <c r="H616" s="237">
        <f t="shared" si="50"/>
        <v>0</v>
      </c>
      <c r="I616" s="237" t="e">
        <f t="shared" si="46"/>
        <v>#DIV/0!</v>
      </c>
    </row>
    <row r="617" spans="1:9" s="127" customFormat="1" ht="11.25" customHeight="1" hidden="1">
      <c r="A617" s="274" t="s">
        <v>580</v>
      </c>
      <c r="B617" s="95" t="s">
        <v>934</v>
      </c>
      <c r="C617" s="42" t="s">
        <v>33</v>
      </c>
      <c r="D617" s="42" t="s">
        <v>38</v>
      </c>
      <c r="E617" s="305" t="s">
        <v>735</v>
      </c>
      <c r="F617" s="283">
        <v>540</v>
      </c>
      <c r="G617" s="237"/>
      <c r="H617" s="237"/>
      <c r="I617" s="237" t="e">
        <f t="shared" si="46"/>
        <v>#DIV/0!</v>
      </c>
    </row>
    <row r="618" spans="1:9" s="1" customFormat="1" ht="15" customHeight="1" hidden="1">
      <c r="A618" s="81" t="s">
        <v>150</v>
      </c>
      <c r="B618" s="94" t="s">
        <v>934</v>
      </c>
      <c r="C618" s="64" t="s">
        <v>28</v>
      </c>
      <c r="D618" s="64"/>
      <c r="E618" s="153"/>
      <c r="F618" s="153"/>
      <c r="G618" s="148">
        <f aca="true" t="shared" si="51" ref="G618:H620">G619</f>
        <v>0</v>
      </c>
      <c r="H618" s="148">
        <f t="shared" si="51"/>
        <v>0</v>
      </c>
      <c r="I618" s="148" t="e">
        <f t="shared" si="46"/>
        <v>#DIV/0!</v>
      </c>
    </row>
    <row r="619" spans="1:9" ht="14.25" customHeight="1" hidden="1">
      <c r="A619" s="45" t="s">
        <v>69</v>
      </c>
      <c r="B619" s="94" t="s">
        <v>934</v>
      </c>
      <c r="C619" s="47" t="s">
        <v>28</v>
      </c>
      <c r="D619" s="47" t="s">
        <v>33</v>
      </c>
      <c r="E619" s="71"/>
      <c r="F619" s="71"/>
      <c r="G619" s="148">
        <f t="shared" si="51"/>
        <v>0</v>
      </c>
      <c r="H619" s="148">
        <f t="shared" si="51"/>
        <v>0</v>
      </c>
      <c r="I619" s="148" t="e">
        <f t="shared" si="46"/>
        <v>#DIV/0!</v>
      </c>
    </row>
    <row r="620" spans="1:9" s="127" customFormat="1" ht="15" customHeight="1" hidden="1">
      <c r="A620" s="221" t="s">
        <v>446</v>
      </c>
      <c r="B620" s="94" t="s">
        <v>934</v>
      </c>
      <c r="C620" s="47" t="s">
        <v>28</v>
      </c>
      <c r="D620" s="47" t="s">
        <v>33</v>
      </c>
      <c r="E620" s="359" t="s">
        <v>643</v>
      </c>
      <c r="F620" s="286"/>
      <c r="G620" s="148">
        <f t="shared" si="51"/>
        <v>0</v>
      </c>
      <c r="H620" s="148">
        <f t="shared" si="51"/>
        <v>0</v>
      </c>
      <c r="I620" s="148" t="e">
        <f t="shared" si="46"/>
        <v>#DIV/0!</v>
      </c>
    </row>
    <row r="621" spans="1:9" s="127" customFormat="1" ht="12" customHeight="1" hidden="1">
      <c r="A621" s="342" t="s">
        <v>663</v>
      </c>
      <c r="B621" s="95" t="s">
        <v>934</v>
      </c>
      <c r="C621" s="43" t="s">
        <v>28</v>
      </c>
      <c r="D621" s="43" t="s">
        <v>33</v>
      </c>
      <c r="E621" s="350" t="s">
        <v>873</v>
      </c>
      <c r="F621" s="304"/>
      <c r="G621" s="237">
        <f>G622+G624</f>
        <v>0</v>
      </c>
      <c r="H621" s="237">
        <f>H622+H624</f>
        <v>0</v>
      </c>
      <c r="I621" s="237" t="e">
        <f t="shared" si="46"/>
        <v>#DIV/0!</v>
      </c>
    </row>
    <row r="622" spans="1:9" s="127" customFormat="1" ht="11.25" customHeight="1" hidden="1">
      <c r="A622" s="275" t="s">
        <v>872</v>
      </c>
      <c r="B622" s="95" t="s">
        <v>934</v>
      </c>
      <c r="C622" s="43" t="s">
        <v>28</v>
      </c>
      <c r="D622" s="43" t="s">
        <v>33</v>
      </c>
      <c r="E622" s="350" t="s">
        <v>874</v>
      </c>
      <c r="F622" s="304"/>
      <c r="G622" s="237">
        <f>G623</f>
        <v>0</v>
      </c>
      <c r="H622" s="237">
        <f>H623</f>
        <v>0</v>
      </c>
      <c r="I622" s="237" t="e">
        <f t="shared" si="46"/>
        <v>#DIV/0!</v>
      </c>
    </row>
    <row r="623" spans="1:9" s="127" customFormat="1" ht="14.25" customHeight="1" hidden="1">
      <c r="A623" s="275" t="s">
        <v>894</v>
      </c>
      <c r="B623" s="95" t="s">
        <v>934</v>
      </c>
      <c r="C623" s="43" t="s">
        <v>28</v>
      </c>
      <c r="D623" s="43" t="s">
        <v>33</v>
      </c>
      <c r="E623" s="350" t="s">
        <v>874</v>
      </c>
      <c r="F623" s="304">
        <v>240</v>
      </c>
      <c r="G623" s="237"/>
      <c r="H623" s="237"/>
      <c r="I623" s="237" t="e">
        <f t="shared" si="46"/>
        <v>#DIV/0!</v>
      </c>
    </row>
    <row r="624" spans="1:9" s="127" customFormat="1" ht="9.75" customHeight="1" hidden="1">
      <c r="A624" s="333" t="s">
        <v>485</v>
      </c>
      <c r="B624" s="95" t="s">
        <v>934</v>
      </c>
      <c r="C624" s="43" t="s">
        <v>28</v>
      </c>
      <c r="D624" s="43" t="s">
        <v>33</v>
      </c>
      <c r="E624" s="350" t="s">
        <v>876</v>
      </c>
      <c r="F624" s="304"/>
      <c r="G624" s="237">
        <f>G625</f>
        <v>0</v>
      </c>
      <c r="H624" s="237">
        <f>H625</f>
        <v>0</v>
      </c>
      <c r="I624" s="237" t="e">
        <f t="shared" si="46"/>
        <v>#DIV/0!</v>
      </c>
    </row>
    <row r="625" spans="1:9" s="127" customFormat="1" ht="14.25" customHeight="1" hidden="1">
      <c r="A625" s="275" t="s">
        <v>875</v>
      </c>
      <c r="B625" s="95" t="s">
        <v>934</v>
      </c>
      <c r="C625" s="43" t="s">
        <v>28</v>
      </c>
      <c r="D625" s="43" t="s">
        <v>33</v>
      </c>
      <c r="E625" s="350" t="s">
        <v>876</v>
      </c>
      <c r="F625" s="304">
        <v>540</v>
      </c>
      <c r="G625" s="237"/>
      <c r="H625" s="237"/>
      <c r="I625" s="237" t="e">
        <f t="shared" si="46"/>
        <v>#DIV/0!</v>
      </c>
    </row>
    <row r="626" spans="1:9" s="1" customFormat="1" ht="18" customHeight="1" hidden="1">
      <c r="A626" s="275" t="s">
        <v>150</v>
      </c>
      <c r="B626" s="91" t="s">
        <v>934</v>
      </c>
      <c r="C626" s="47" t="s">
        <v>31</v>
      </c>
      <c r="D626" s="47"/>
      <c r="E626" s="47"/>
      <c r="F626" s="47"/>
      <c r="G626" s="148">
        <f aca="true" t="shared" si="52" ref="G626:H631">G627</f>
        <v>0</v>
      </c>
      <c r="H626" s="148">
        <f t="shared" si="52"/>
        <v>0</v>
      </c>
      <c r="I626" s="148" t="e">
        <f t="shared" si="46"/>
        <v>#DIV/0!</v>
      </c>
    </row>
    <row r="627" spans="1:9" s="1" customFormat="1" ht="12" customHeight="1" hidden="1">
      <c r="A627" s="45" t="s">
        <v>443</v>
      </c>
      <c r="B627" s="91" t="s">
        <v>934</v>
      </c>
      <c r="C627" s="60" t="s">
        <v>31</v>
      </c>
      <c r="D627" s="60" t="s">
        <v>29</v>
      </c>
      <c r="E627" s="47"/>
      <c r="F627" s="47"/>
      <c r="G627" s="148">
        <f t="shared" si="52"/>
        <v>0</v>
      </c>
      <c r="H627" s="148">
        <f t="shared" si="52"/>
        <v>0</v>
      </c>
      <c r="I627" s="148" t="e">
        <f t="shared" si="46"/>
        <v>#DIV/0!</v>
      </c>
    </row>
    <row r="628" spans="1:9" s="127" customFormat="1" ht="14.25" customHeight="1" hidden="1">
      <c r="A628" s="59" t="s">
        <v>5</v>
      </c>
      <c r="B628" s="91" t="s">
        <v>934</v>
      </c>
      <c r="C628" s="60" t="s">
        <v>31</v>
      </c>
      <c r="D628" s="60" t="s">
        <v>29</v>
      </c>
      <c r="E628" s="356" t="s">
        <v>628</v>
      </c>
      <c r="F628" s="283"/>
      <c r="G628" s="148">
        <f t="shared" si="52"/>
        <v>0</v>
      </c>
      <c r="H628" s="148">
        <f t="shared" si="52"/>
        <v>0</v>
      </c>
      <c r="I628" s="148" t="e">
        <f t="shared" si="46"/>
        <v>#DIV/0!</v>
      </c>
    </row>
    <row r="629" spans="1:9" s="298" customFormat="1" ht="13.5" customHeight="1" hidden="1">
      <c r="A629" s="107" t="s">
        <v>492</v>
      </c>
      <c r="B629" s="91" t="s">
        <v>934</v>
      </c>
      <c r="C629" s="60" t="s">
        <v>31</v>
      </c>
      <c r="D629" s="60" t="s">
        <v>29</v>
      </c>
      <c r="E629" s="47" t="s">
        <v>679</v>
      </c>
      <c r="F629" s="308"/>
      <c r="G629" s="148">
        <f t="shared" si="52"/>
        <v>0</v>
      </c>
      <c r="H629" s="148">
        <f t="shared" si="52"/>
        <v>0</v>
      </c>
      <c r="I629" s="148" t="e">
        <f t="shared" si="46"/>
        <v>#DIV/0!</v>
      </c>
    </row>
    <row r="630" spans="1:9" s="127" customFormat="1" ht="14.25" customHeight="1" hidden="1">
      <c r="A630" s="331" t="s">
        <v>658</v>
      </c>
      <c r="B630" s="92" t="s">
        <v>934</v>
      </c>
      <c r="C630" s="111" t="s">
        <v>31</v>
      </c>
      <c r="D630" s="111" t="s">
        <v>29</v>
      </c>
      <c r="E630" s="43" t="s">
        <v>794</v>
      </c>
      <c r="F630" s="283"/>
      <c r="G630" s="237">
        <f t="shared" si="52"/>
        <v>0</v>
      </c>
      <c r="H630" s="237">
        <f t="shared" si="52"/>
        <v>0</v>
      </c>
      <c r="I630" s="237" t="e">
        <f t="shared" si="46"/>
        <v>#DIV/0!</v>
      </c>
    </row>
    <row r="631" spans="1:9" s="127" customFormat="1" ht="15" customHeight="1" hidden="1">
      <c r="A631" s="312" t="s">
        <v>887</v>
      </c>
      <c r="B631" s="92" t="s">
        <v>934</v>
      </c>
      <c r="C631" s="111" t="s">
        <v>31</v>
      </c>
      <c r="D631" s="111" t="s">
        <v>29</v>
      </c>
      <c r="E631" s="43" t="s">
        <v>796</v>
      </c>
      <c r="F631" s="283"/>
      <c r="G631" s="237">
        <f t="shared" si="52"/>
        <v>0</v>
      </c>
      <c r="H631" s="237">
        <f t="shared" si="52"/>
        <v>0</v>
      </c>
      <c r="I631" s="237" t="e">
        <f t="shared" si="46"/>
        <v>#DIV/0!</v>
      </c>
    </row>
    <row r="632" spans="1:9" s="127" customFormat="1" ht="12" customHeight="1" hidden="1">
      <c r="A632" s="332" t="s">
        <v>608</v>
      </c>
      <c r="B632" s="92" t="s">
        <v>934</v>
      </c>
      <c r="C632" s="111" t="s">
        <v>31</v>
      </c>
      <c r="D632" s="111" t="s">
        <v>29</v>
      </c>
      <c r="E632" s="43" t="s">
        <v>796</v>
      </c>
      <c r="F632" s="283">
        <v>540</v>
      </c>
      <c r="G632" s="237"/>
      <c r="H632" s="237"/>
      <c r="I632" s="237" t="e">
        <f t="shared" si="46"/>
        <v>#DIV/0!</v>
      </c>
    </row>
    <row r="633" spans="1:9" ht="12" customHeight="1" hidden="1">
      <c r="A633" s="104" t="s">
        <v>150</v>
      </c>
      <c r="B633" s="94" t="s">
        <v>934</v>
      </c>
      <c r="C633" s="71" t="s">
        <v>39</v>
      </c>
      <c r="D633" s="71"/>
      <c r="E633" s="71"/>
      <c r="F633" s="71"/>
      <c r="G633" s="148">
        <f aca="true" t="shared" si="53" ref="G633:H637">G634</f>
        <v>0</v>
      </c>
      <c r="H633" s="148">
        <f t="shared" si="53"/>
        <v>0</v>
      </c>
      <c r="I633" s="148" t="e">
        <f t="shared" si="46"/>
        <v>#DIV/0!</v>
      </c>
    </row>
    <row r="634" spans="1:9" ht="15.75" customHeight="1" hidden="1">
      <c r="A634" s="149" t="s">
        <v>349</v>
      </c>
      <c r="B634" s="94" t="s">
        <v>934</v>
      </c>
      <c r="C634" s="47" t="s">
        <v>39</v>
      </c>
      <c r="D634" s="47" t="s">
        <v>29</v>
      </c>
      <c r="E634" s="69"/>
      <c r="F634" s="69"/>
      <c r="G634" s="72">
        <f t="shared" si="53"/>
        <v>0</v>
      </c>
      <c r="H634" s="72">
        <f t="shared" si="53"/>
        <v>0</v>
      </c>
      <c r="I634" s="72" t="e">
        <f t="shared" si="46"/>
        <v>#DIV/0!</v>
      </c>
    </row>
    <row r="635" spans="1:9" s="127" customFormat="1" ht="13.5" customHeight="1" hidden="1">
      <c r="A635" s="257" t="s">
        <v>350</v>
      </c>
      <c r="B635" s="94" t="s">
        <v>934</v>
      </c>
      <c r="C635" s="47" t="s">
        <v>39</v>
      </c>
      <c r="D635" s="47" t="s">
        <v>29</v>
      </c>
      <c r="E635" s="303" t="s">
        <v>643</v>
      </c>
      <c r="F635" s="286"/>
      <c r="G635" s="238">
        <f t="shared" si="53"/>
        <v>0</v>
      </c>
      <c r="H635" s="238">
        <f t="shared" si="53"/>
        <v>0</v>
      </c>
      <c r="I635" s="238" t="e">
        <f t="shared" si="46"/>
        <v>#DIV/0!</v>
      </c>
    </row>
    <row r="636" spans="1:9" s="127" customFormat="1" ht="12" customHeight="1" hidden="1">
      <c r="A636" s="342" t="s">
        <v>663</v>
      </c>
      <c r="B636" s="95" t="s">
        <v>934</v>
      </c>
      <c r="C636" s="43" t="s">
        <v>39</v>
      </c>
      <c r="D636" s="43" t="s">
        <v>29</v>
      </c>
      <c r="E636" s="350" t="s">
        <v>743</v>
      </c>
      <c r="F636" s="304"/>
      <c r="G636" s="67">
        <f t="shared" si="53"/>
        <v>0</v>
      </c>
      <c r="H636" s="67">
        <f t="shared" si="53"/>
        <v>0</v>
      </c>
      <c r="I636" s="67" t="e">
        <f t="shared" si="46"/>
        <v>#DIV/0!</v>
      </c>
    </row>
    <row r="637" spans="1:9" s="127" customFormat="1" ht="14.25" customHeight="1" hidden="1">
      <c r="A637" s="274" t="s">
        <v>742</v>
      </c>
      <c r="B637" s="95" t="s">
        <v>934</v>
      </c>
      <c r="C637" s="43" t="s">
        <v>39</v>
      </c>
      <c r="D637" s="43" t="s">
        <v>29</v>
      </c>
      <c r="E637" s="350" t="s">
        <v>744</v>
      </c>
      <c r="F637" s="304"/>
      <c r="G637" s="67">
        <f t="shared" si="53"/>
        <v>0</v>
      </c>
      <c r="H637" s="67">
        <f t="shared" si="53"/>
        <v>0</v>
      </c>
      <c r="I637" s="67" t="e">
        <f t="shared" si="46"/>
        <v>#DIV/0!</v>
      </c>
    </row>
    <row r="638" spans="1:9" s="127" customFormat="1" ht="11.25" customHeight="1" hidden="1">
      <c r="A638" s="274" t="s">
        <v>543</v>
      </c>
      <c r="B638" s="95" t="s">
        <v>934</v>
      </c>
      <c r="C638" s="43" t="s">
        <v>39</v>
      </c>
      <c r="D638" s="43" t="s">
        <v>29</v>
      </c>
      <c r="E638" s="302" t="s">
        <v>744</v>
      </c>
      <c r="F638" s="304">
        <v>730</v>
      </c>
      <c r="G638" s="67"/>
      <c r="H638" s="67"/>
      <c r="I638" s="67" t="e">
        <f t="shared" si="46"/>
        <v>#DIV/0!</v>
      </c>
    </row>
    <row r="639" spans="1:9" ht="11.25" customHeight="1" hidden="1">
      <c r="A639" s="230" t="s">
        <v>544</v>
      </c>
      <c r="B639" s="91" t="s">
        <v>934</v>
      </c>
      <c r="C639" s="47" t="s">
        <v>276</v>
      </c>
      <c r="D639" s="47"/>
      <c r="E639" s="47"/>
      <c r="F639" s="47"/>
      <c r="G639" s="148">
        <f>G640+G645</f>
        <v>0</v>
      </c>
      <c r="H639" s="148">
        <f>H640+H645</f>
        <v>0</v>
      </c>
      <c r="I639" s="148" t="e">
        <f t="shared" si="46"/>
        <v>#DIV/0!</v>
      </c>
    </row>
    <row r="640" spans="1:9" ht="12" customHeight="1" hidden="1">
      <c r="A640" s="45" t="s">
        <v>428</v>
      </c>
      <c r="B640" s="89" t="s">
        <v>934</v>
      </c>
      <c r="C640" s="61" t="s">
        <v>276</v>
      </c>
      <c r="D640" s="61" t="s">
        <v>29</v>
      </c>
      <c r="E640" s="61"/>
      <c r="F640" s="61"/>
      <c r="G640" s="75">
        <f aca="true" t="shared" si="54" ref="G640:H643">G641</f>
        <v>0</v>
      </c>
      <c r="H640" s="75">
        <f t="shared" si="54"/>
        <v>0</v>
      </c>
      <c r="I640" s="75" t="e">
        <f t="shared" si="46"/>
        <v>#DIV/0!</v>
      </c>
    </row>
    <row r="641" spans="1:9" s="127" customFormat="1" ht="14.25" customHeight="1" hidden="1">
      <c r="A641" s="59" t="s">
        <v>426</v>
      </c>
      <c r="B641" s="89" t="s">
        <v>934</v>
      </c>
      <c r="C641" s="61" t="s">
        <v>276</v>
      </c>
      <c r="D641" s="61" t="s">
        <v>29</v>
      </c>
      <c r="E641" s="303" t="s">
        <v>643</v>
      </c>
      <c r="F641" s="286"/>
      <c r="G641" s="238">
        <f t="shared" si="54"/>
        <v>0</v>
      </c>
      <c r="H641" s="238">
        <f t="shared" si="54"/>
        <v>0</v>
      </c>
      <c r="I641" s="238" t="e">
        <f t="shared" si="46"/>
        <v>#DIV/0!</v>
      </c>
    </row>
    <row r="642" spans="1:9" s="127" customFormat="1" ht="14.25" customHeight="1" hidden="1">
      <c r="A642" s="342" t="s">
        <v>663</v>
      </c>
      <c r="B642" s="110" t="s">
        <v>934</v>
      </c>
      <c r="C642" s="55" t="s">
        <v>276</v>
      </c>
      <c r="D642" s="55" t="s">
        <v>29</v>
      </c>
      <c r="E642" s="351" t="s">
        <v>739</v>
      </c>
      <c r="F642" s="304"/>
      <c r="G642" s="67">
        <f t="shared" si="54"/>
        <v>0</v>
      </c>
      <c r="H642" s="67">
        <f t="shared" si="54"/>
        <v>0</v>
      </c>
      <c r="I642" s="67" t="e">
        <f t="shared" si="46"/>
        <v>#DIV/0!</v>
      </c>
    </row>
    <row r="643" spans="1:9" s="127" customFormat="1" ht="9.75" customHeight="1" hidden="1">
      <c r="A643" s="274" t="s">
        <v>738</v>
      </c>
      <c r="B643" s="110" t="s">
        <v>934</v>
      </c>
      <c r="C643" s="55" t="s">
        <v>276</v>
      </c>
      <c r="D643" s="55" t="s">
        <v>29</v>
      </c>
      <c r="E643" s="351" t="s">
        <v>893</v>
      </c>
      <c r="F643" s="304"/>
      <c r="G643" s="67">
        <f t="shared" si="54"/>
        <v>0</v>
      </c>
      <c r="H643" s="67">
        <f t="shared" si="54"/>
        <v>0</v>
      </c>
      <c r="I643" s="67" t="e">
        <f t="shared" si="46"/>
        <v>#DIV/0!</v>
      </c>
    </row>
    <row r="644" spans="1:9" s="127" customFormat="1" ht="17.25" customHeight="1" hidden="1">
      <c r="A644" s="274" t="s">
        <v>545</v>
      </c>
      <c r="B644" s="110" t="s">
        <v>934</v>
      </c>
      <c r="C644" s="55" t="s">
        <v>276</v>
      </c>
      <c r="D644" s="55" t="s">
        <v>29</v>
      </c>
      <c r="E644" s="351" t="s">
        <v>893</v>
      </c>
      <c r="F644" s="304">
        <v>510</v>
      </c>
      <c r="G644" s="67"/>
      <c r="H644" s="67"/>
      <c r="I644" s="67" t="e">
        <f t="shared" si="46"/>
        <v>#DIV/0!</v>
      </c>
    </row>
    <row r="645" spans="1:10" ht="11.25" customHeight="1" hidden="1">
      <c r="A645" s="81" t="s">
        <v>740</v>
      </c>
      <c r="B645" s="94" t="s">
        <v>934</v>
      </c>
      <c r="C645" s="47" t="s">
        <v>276</v>
      </c>
      <c r="D645" s="47" t="s">
        <v>38</v>
      </c>
      <c r="E645" s="47"/>
      <c r="F645" s="47"/>
      <c r="G645" s="72">
        <f>G646</f>
        <v>0</v>
      </c>
      <c r="H645" s="72">
        <f>H646</f>
        <v>0</v>
      </c>
      <c r="I645" s="72" t="e">
        <f t="shared" si="46"/>
        <v>#DIV/0!</v>
      </c>
      <c r="J645" s="17"/>
    </row>
    <row r="646" spans="1:9" s="127" customFormat="1" ht="13.5" customHeight="1" hidden="1">
      <c r="A646" s="80" t="s">
        <v>427</v>
      </c>
      <c r="B646" s="89" t="s">
        <v>934</v>
      </c>
      <c r="C646" s="47" t="s">
        <v>276</v>
      </c>
      <c r="D646" s="47" t="s">
        <v>38</v>
      </c>
      <c r="E646" s="303" t="s">
        <v>643</v>
      </c>
      <c r="F646" s="286"/>
      <c r="G646" s="238">
        <f>G647+G650</f>
        <v>0</v>
      </c>
      <c r="H646" s="238">
        <f>H647+H650</f>
        <v>0</v>
      </c>
      <c r="I646" s="238" t="e">
        <f t="shared" si="46"/>
        <v>#DIV/0!</v>
      </c>
    </row>
    <row r="647" spans="1:9" s="127" customFormat="1" ht="17.25" customHeight="1" hidden="1">
      <c r="A647" s="342" t="s">
        <v>663</v>
      </c>
      <c r="B647" s="110" t="s">
        <v>934</v>
      </c>
      <c r="C647" s="55" t="s">
        <v>276</v>
      </c>
      <c r="D647" s="55" t="s">
        <v>38</v>
      </c>
      <c r="E647" s="351" t="s">
        <v>739</v>
      </c>
      <c r="F647" s="304"/>
      <c r="G647" s="67">
        <f>G648</f>
        <v>0</v>
      </c>
      <c r="H647" s="67">
        <f>H648</f>
        <v>0</v>
      </c>
      <c r="I647" s="67" t="e">
        <f t="shared" si="46"/>
        <v>#DIV/0!</v>
      </c>
    </row>
    <row r="648" spans="1:9" s="127" customFormat="1" ht="18" customHeight="1" hidden="1">
      <c r="A648" s="274" t="s">
        <v>738</v>
      </c>
      <c r="B648" s="110" t="s">
        <v>934</v>
      </c>
      <c r="C648" s="55" t="s">
        <v>276</v>
      </c>
      <c r="D648" s="55" t="s">
        <v>38</v>
      </c>
      <c r="E648" s="351" t="s">
        <v>892</v>
      </c>
      <c r="F648" s="283"/>
      <c r="G648" s="67">
        <f>G649</f>
        <v>0</v>
      </c>
      <c r="H648" s="67">
        <f>H649</f>
        <v>0</v>
      </c>
      <c r="I648" s="67" t="e">
        <f t="shared" si="46"/>
        <v>#DIV/0!</v>
      </c>
    </row>
    <row r="649" spans="1:9" s="127" customFormat="1" ht="15.75" customHeight="1" hidden="1">
      <c r="A649" s="274" t="s">
        <v>546</v>
      </c>
      <c r="B649" s="110" t="s">
        <v>934</v>
      </c>
      <c r="C649" s="55" t="s">
        <v>276</v>
      </c>
      <c r="D649" s="55" t="s">
        <v>38</v>
      </c>
      <c r="E649" s="351" t="s">
        <v>892</v>
      </c>
      <c r="F649" s="304">
        <v>540</v>
      </c>
      <c r="G649" s="67"/>
      <c r="H649" s="67"/>
      <c r="I649" s="67" t="e">
        <f t="shared" si="46"/>
        <v>#DIV/0!</v>
      </c>
    </row>
    <row r="650" spans="1:9" s="127" customFormat="1" ht="14.25" customHeight="1" hidden="1">
      <c r="A650" s="275" t="s">
        <v>150</v>
      </c>
      <c r="B650" s="110" t="s">
        <v>934</v>
      </c>
      <c r="C650" s="55" t="s">
        <v>276</v>
      </c>
      <c r="D650" s="55" t="s">
        <v>38</v>
      </c>
      <c r="E650" s="350" t="s">
        <v>745</v>
      </c>
      <c r="F650" s="304"/>
      <c r="G650" s="67">
        <f>G651</f>
        <v>0</v>
      </c>
      <c r="H650" s="67">
        <f>H651</f>
        <v>0</v>
      </c>
      <c r="I650" s="67" t="e">
        <f t="shared" si="46"/>
        <v>#DIV/0!</v>
      </c>
    </row>
    <row r="651" spans="1:9" s="127" customFormat="1" ht="14.25" customHeight="1" hidden="1">
      <c r="A651" s="274" t="s">
        <v>746</v>
      </c>
      <c r="B651" s="110" t="s">
        <v>934</v>
      </c>
      <c r="C651" s="55" t="s">
        <v>276</v>
      </c>
      <c r="D651" s="55" t="s">
        <v>38</v>
      </c>
      <c r="E651" s="350" t="s">
        <v>747</v>
      </c>
      <c r="F651" s="304"/>
      <c r="G651" s="67">
        <f>G652</f>
        <v>0</v>
      </c>
      <c r="H651" s="67">
        <f>H652</f>
        <v>0</v>
      </c>
      <c r="I651" s="67" t="e">
        <f t="shared" si="46"/>
        <v>#DIV/0!</v>
      </c>
    </row>
    <row r="652" spans="1:9" s="127" customFormat="1" ht="14.25" customHeight="1" hidden="1">
      <c r="A652" s="274" t="s">
        <v>294</v>
      </c>
      <c r="B652" s="110" t="s">
        <v>934</v>
      </c>
      <c r="C652" s="55" t="s">
        <v>276</v>
      </c>
      <c r="D652" s="55" t="s">
        <v>38</v>
      </c>
      <c r="E652" s="350" t="s">
        <v>747</v>
      </c>
      <c r="F652" s="304">
        <v>540</v>
      </c>
      <c r="G652" s="67"/>
      <c r="H652" s="67"/>
      <c r="I652" s="67" t="e">
        <f t="shared" si="46"/>
        <v>#DIV/0!</v>
      </c>
    </row>
    <row r="653" spans="1:9" ht="15.75" customHeight="1" hidden="1" thickBot="1">
      <c r="A653" s="275" t="s">
        <v>150</v>
      </c>
      <c r="B653" s="86" t="s">
        <v>934</v>
      </c>
      <c r="C653" s="87"/>
      <c r="D653" s="87"/>
      <c r="E653" s="87"/>
      <c r="F653" s="87"/>
      <c r="G653" s="88">
        <f>G654+G668+G680+G686</f>
        <v>0</v>
      </c>
      <c r="H653" s="88">
        <f>H654+H668+H680+H686</f>
        <v>0</v>
      </c>
      <c r="I653" s="88" t="e">
        <f t="shared" si="46"/>
        <v>#DIV/0!</v>
      </c>
    </row>
    <row r="654" spans="1:9" ht="12.75" customHeight="1" hidden="1" thickBot="1">
      <c r="A654" s="85" t="s">
        <v>376</v>
      </c>
      <c r="B654" s="89" t="s">
        <v>934</v>
      </c>
      <c r="C654" s="61" t="s">
        <v>29</v>
      </c>
      <c r="D654" s="61"/>
      <c r="E654" s="61"/>
      <c r="F654" s="61"/>
      <c r="G654" s="119">
        <f>G655</f>
        <v>0</v>
      </c>
      <c r="H654" s="119">
        <f>H655</f>
        <v>0</v>
      </c>
      <c r="I654" s="119" t="e">
        <f t="shared" si="46"/>
        <v>#DIV/0!</v>
      </c>
    </row>
    <row r="655" spans="1:9" ht="15.75" customHeight="1" hidden="1">
      <c r="A655" s="59" t="s">
        <v>196</v>
      </c>
      <c r="B655" s="89" t="s">
        <v>934</v>
      </c>
      <c r="C655" s="46" t="s">
        <v>29</v>
      </c>
      <c r="D655" s="46" t="s">
        <v>39</v>
      </c>
      <c r="E655" s="47"/>
      <c r="F655" s="47"/>
      <c r="G655" s="72">
        <f>G656+G665</f>
        <v>0</v>
      </c>
      <c r="H655" s="72">
        <f>H656+H665</f>
        <v>0</v>
      </c>
      <c r="I655" s="72" t="e">
        <f t="shared" si="46"/>
        <v>#DIV/0!</v>
      </c>
    </row>
    <row r="656" spans="1:9" s="127" customFormat="1" ht="15" customHeight="1" hidden="1">
      <c r="A656" s="45" t="s">
        <v>197</v>
      </c>
      <c r="B656" s="91" t="s">
        <v>934</v>
      </c>
      <c r="C656" s="46" t="s">
        <v>29</v>
      </c>
      <c r="D656" s="46" t="s">
        <v>39</v>
      </c>
      <c r="E656" s="359" t="s">
        <v>672</v>
      </c>
      <c r="F656" s="286"/>
      <c r="G656" s="238">
        <f>G657+G662</f>
        <v>0</v>
      </c>
      <c r="H656" s="238">
        <f>H657+H662</f>
        <v>0</v>
      </c>
      <c r="I656" s="238" t="e">
        <f aca="true" t="shared" si="55" ref="I656:I719">H656*100/G656</f>
        <v>#DIV/0!</v>
      </c>
    </row>
    <row r="657" spans="1:9" s="127" customFormat="1" ht="14.25" customHeight="1" hidden="1">
      <c r="A657" s="340" t="s">
        <v>661</v>
      </c>
      <c r="B657" s="95" t="s">
        <v>934</v>
      </c>
      <c r="C657" s="42" t="s">
        <v>29</v>
      </c>
      <c r="D657" s="42" t="s">
        <v>39</v>
      </c>
      <c r="E657" s="379" t="s">
        <v>877</v>
      </c>
      <c r="F657" s="286"/>
      <c r="G657" s="396">
        <f>G658</f>
        <v>0</v>
      </c>
      <c r="H657" s="396">
        <f>H658</f>
        <v>0</v>
      </c>
      <c r="I657" s="396" t="e">
        <f t="shared" si="55"/>
        <v>#DIV/0!</v>
      </c>
    </row>
    <row r="658" spans="1:9" s="127" customFormat="1" ht="15.75" customHeight="1" hidden="1">
      <c r="A658" s="354" t="s">
        <v>879</v>
      </c>
      <c r="B658" s="92" t="s">
        <v>934</v>
      </c>
      <c r="C658" s="42" t="s">
        <v>29</v>
      </c>
      <c r="D658" s="42" t="s">
        <v>39</v>
      </c>
      <c r="E658" s="379" t="s">
        <v>880</v>
      </c>
      <c r="F658" s="304"/>
      <c r="G658" s="67">
        <f>G659+G660+G661</f>
        <v>0</v>
      </c>
      <c r="H658" s="67">
        <f>H659+H660+H661</f>
        <v>0</v>
      </c>
      <c r="I658" s="67" t="e">
        <f t="shared" si="55"/>
        <v>#DIV/0!</v>
      </c>
    </row>
    <row r="659" spans="1:9" s="127" customFormat="1" ht="14.25" customHeight="1" hidden="1">
      <c r="A659" s="274" t="s">
        <v>484</v>
      </c>
      <c r="B659" s="92" t="s">
        <v>934</v>
      </c>
      <c r="C659" s="42" t="s">
        <v>29</v>
      </c>
      <c r="D659" s="42" t="s">
        <v>39</v>
      </c>
      <c r="E659" s="379" t="s">
        <v>880</v>
      </c>
      <c r="F659" s="283">
        <v>120</v>
      </c>
      <c r="G659" s="67"/>
      <c r="H659" s="67"/>
      <c r="I659" s="67" t="e">
        <f t="shared" si="55"/>
        <v>#DIV/0!</v>
      </c>
    </row>
    <row r="660" spans="1:9" s="127" customFormat="1" ht="15" customHeight="1" hidden="1">
      <c r="A660" s="104" t="s">
        <v>482</v>
      </c>
      <c r="B660" s="92" t="s">
        <v>934</v>
      </c>
      <c r="C660" s="42" t="s">
        <v>29</v>
      </c>
      <c r="D660" s="42" t="s">
        <v>39</v>
      </c>
      <c r="E660" s="379" t="s">
        <v>880</v>
      </c>
      <c r="F660" s="283">
        <v>240</v>
      </c>
      <c r="G660" s="67"/>
      <c r="H660" s="67"/>
      <c r="I660" s="67" t="e">
        <f t="shared" si="55"/>
        <v>#DIV/0!</v>
      </c>
    </row>
    <row r="661" spans="1:9" s="127" customFormat="1" ht="15.75" customHeight="1" hidden="1">
      <c r="A661" s="104" t="s">
        <v>485</v>
      </c>
      <c r="B661" s="92" t="s">
        <v>934</v>
      </c>
      <c r="C661" s="42" t="s">
        <v>29</v>
      </c>
      <c r="D661" s="42" t="s">
        <v>39</v>
      </c>
      <c r="E661" s="379" t="s">
        <v>880</v>
      </c>
      <c r="F661" s="283">
        <v>850</v>
      </c>
      <c r="G661" s="67"/>
      <c r="H661" s="67"/>
      <c r="I661" s="67" t="e">
        <f t="shared" si="55"/>
        <v>#DIV/0!</v>
      </c>
    </row>
    <row r="662" spans="1:9" s="127" customFormat="1" ht="15.75" customHeight="1" hidden="1">
      <c r="A662" s="104" t="s">
        <v>487</v>
      </c>
      <c r="B662" s="92" t="s">
        <v>934</v>
      </c>
      <c r="C662" s="42" t="s">
        <v>29</v>
      </c>
      <c r="D662" s="42" t="s">
        <v>39</v>
      </c>
      <c r="E662" s="379" t="s">
        <v>878</v>
      </c>
      <c r="F662" s="286"/>
      <c r="G662" s="62">
        <f>G663</f>
        <v>0</v>
      </c>
      <c r="H662" s="62">
        <f>H663</f>
        <v>0</v>
      </c>
      <c r="I662" s="62" t="e">
        <f t="shared" si="55"/>
        <v>#DIV/0!</v>
      </c>
    </row>
    <row r="663" spans="1:9" s="127" customFormat="1" ht="18" customHeight="1" hidden="1">
      <c r="A663" s="104" t="s">
        <v>881</v>
      </c>
      <c r="B663" s="92" t="s">
        <v>934</v>
      </c>
      <c r="C663" s="42" t="s">
        <v>29</v>
      </c>
      <c r="D663" s="42" t="s">
        <v>39</v>
      </c>
      <c r="E663" s="379" t="s">
        <v>882</v>
      </c>
      <c r="F663" s="286"/>
      <c r="G663" s="396">
        <f>G664</f>
        <v>0</v>
      </c>
      <c r="H663" s="396">
        <f>H664</f>
        <v>0</v>
      </c>
      <c r="I663" s="396" t="e">
        <f t="shared" si="55"/>
        <v>#DIV/0!</v>
      </c>
    </row>
    <row r="664" spans="1:9" s="127" customFormat="1" ht="19.5" customHeight="1" hidden="1">
      <c r="A664" s="41" t="s">
        <v>275</v>
      </c>
      <c r="B664" s="92" t="s">
        <v>934</v>
      </c>
      <c r="C664" s="42" t="s">
        <v>29</v>
      </c>
      <c r="D664" s="42" t="s">
        <v>39</v>
      </c>
      <c r="E664" s="379" t="s">
        <v>882</v>
      </c>
      <c r="F664" s="286">
        <v>240</v>
      </c>
      <c r="G664" s="396"/>
      <c r="H664" s="396"/>
      <c r="I664" s="396" t="e">
        <f t="shared" si="55"/>
        <v>#DIV/0!</v>
      </c>
    </row>
    <row r="665" spans="1:9" s="1" customFormat="1" ht="24" customHeight="1" hidden="1">
      <c r="A665" s="104" t="s">
        <v>485</v>
      </c>
      <c r="B665" s="91" t="s">
        <v>934</v>
      </c>
      <c r="C665" s="46" t="s">
        <v>29</v>
      </c>
      <c r="D665" s="46" t="s">
        <v>39</v>
      </c>
      <c r="E665" s="309" t="s">
        <v>625</v>
      </c>
      <c r="F665" s="47"/>
      <c r="G665" s="72">
        <f>G666</f>
        <v>0</v>
      </c>
      <c r="H665" s="72">
        <f>H666</f>
        <v>0</v>
      </c>
      <c r="I665" s="72" t="e">
        <f t="shared" si="55"/>
        <v>#DIV/0!</v>
      </c>
    </row>
    <row r="666" spans="1:9" ht="15" customHeight="1" hidden="1">
      <c r="A666" s="45" t="s">
        <v>588</v>
      </c>
      <c r="B666" s="92" t="s">
        <v>934</v>
      </c>
      <c r="C666" s="43" t="s">
        <v>29</v>
      </c>
      <c r="D666" s="43" t="s">
        <v>39</v>
      </c>
      <c r="E666" s="43" t="s">
        <v>634</v>
      </c>
      <c r="F666" s="43"/>
      <c r="G666" s="67">
        <f>G667</f>
        <v>0</v>
      </c>
      <c r="H666" s="67">
        <f>H667</f>
        <v>0</v>
      </c>
      <c r="I666" s="67" t="e">
        <f t="shared" si="55"/>
        <v>#DIV/0!</v>
      </c>
    </row>
    <row r="667" spans="1:9" ht="18" customHeight="1" hidden="1">
      <c r="A667" s="229" t="s">
        <v>556</v>
      </c>
      <c r="B667" s="92" t="s">
        <v>934</v>
      </c>
      <c r="C667" s="43" t="s">
        <v>29</v>
      </c>
      <c r="D667" s="43" t="s">
        <v>39</v>
      </c>
      <c r="E667" s="43" t="s">
        <v>634</v>
      </c>
      <c r="F667" s="43" t="s">
        <v>573</v>
      </c>
      <c r="G667" s="67"/>
      <c r="H667" s="67"/>
      <c r="I667" s="67" t="e">
        <f t="shared" si="55"/>
        <v>#DIV/0!</v>
      </c>
    </row>
    <row r="668" spans="1:9" ht="20.25" customHeight="1" hidden="1">
      <c r="A668" s="229" t="s">
        <v>574</v>
      </c>
      <c r="B668" s="435" t="s">
        <v>934</v>
      </c>
      <c r="C668" s="436" t="s">
        <v>32</v>
      </c>
      <c r="D668" s="436"/>
      <c r="E668" s="436"/>
      <c r="F668" s="436"/>
      <c r="G668" s="437"/>
      <c r="H668" s="119">
        <f>H669+H675</f>
        <v>0</v>
      </c>
      <c r="I668" s="119" t="e">
        <f t="shared" si="55"/>
        <v>#DIV/0!</v>
      </c>
    </row>
    <row r="669" spans="1:9" ht="26.25" customHeight="1" hidden="1">
      <c r="A669" s="434" t="s">
        <v>198</v>
      </c>
      <c r="B669" s="439" t="s">
        <v>934</v>
      </c>
      <c r="C669" s="440" t="s">
        <v>32</v>
      </c>
      <c r="D669" s="440" t="s">
        <v>30</v>
      </c>
      <c r="E669" s="440"/>
      <c r="F669" s="441"/>
      <c r="G669" s="442">
        <f aca="true" t="shared" si="56" ref="G669:H673">G670</f>
        <v>0</v>
      </c>
      <c r="H669" s="72">
        <f t="shared" si="56"/>
        <v>0</v>
      </c>
      <c r="I669" s="72" t="e">
        <f t="shared" si="55"/>
        <v>#DIV/0!</v>
      </c>
    </row>
    <row r="670" spans="1:9" s="127" customFormat="1" ht="12" customHeight="1" hidden="1">
      <c r="A670" s="438" t="s">
        <v>308</v>
      </c>
      <c r="B670" s="439" t="s">
        <v>934</v>
      </c>
      <c r="C670" s="440" t="s">
        <v>32</v>
      </c>
      <c r="D670" s="440" t="s">
        <v>30</v>
      </c>
      <c r="E670" s="443" t="s">
        <v>638</v>
      </c>
      <c r="F670" s="444"/>
      <c r="G670" s="445">
        <f t="shared" si="56"/>
        <v>0</v>
      </c>
      <c r="H670" s="148">
        <f t="shared" si="56"/>
        <v>0</v>
      </c>
      <c r="I670" s="148" t="e">
        <f t="shared" si="55"/>
        <v>#DIV/0!</v>
      </c>
    </row>
    <row r="671" spans="1:9" s="298" customFormat="1" ht="18" customHeight="1" hidden="1">
      <c r="A671" s="438" t="s">
        <v>497</v>
      </c>
      <c r="B671" s="439" t="s">
        <v>934</v>
      </c>
      <c r="C671" s="440" t="s">
        <v>32</v>
      </c>
      <c r="D671" s="440" t="s">
        <v>30</v>
      </c>
      <c r="E671" s="440" t="s">
        <v>685</v>
      </c>
      <c r="F671" s="446"/>
      <c r="G671" s="445">
        <f t="shared" si="56"/>
        <v>0</v>
      </c>
      <c r="H671" s="148">
        <f t="shared" si="56"/>
        <v>0</v>
      </c>
      <c r="I671" s="148" t="e">
        <f t="shared" si="55"/>
        <v>#DIV/0!</v>
      </c>
    </row>
    <row r="672" spans="1:9" s="127" customFormat="1" ht="21" customHeight="1" hidden="1">
      <c r="A672" s="438" t="s">
        <v>539</v>
      </c>
      <c r="B672" s="448" t="s">
        <v>934</v>
      </c>
      <c r="C672" s="449" t="s">
        <v>32</v>
      </c>
      <c r="D672" s="449" t="s">
        <v>30</v>
      </c>
      <c r="E672" s="449" t="s">
        <v>777</v>
      </c>
      <c r="F672" s="444"/>
      <c r="G672" s="450">
        <f t="shared" si="56"/>
        <v>0</v>
      </c>
      <c r="H672" s="237">
        <f t="shared" si="56"/>
        <v>0</v>
      </c>
      <c r="I672" s="237" t="e">
        <f t="shared" si="55"/>
        <v>#DIV/0!</v>
      </c>
    </row>
    <row r="673" spans="1:9" s="127" customFormat="1" ht="21.75" customHeight="1" hidden="1">
      <c r="A673" s="447" t="s">
        <v>776</v>
      </c>
      <c r="B673" s="448" t="s">
        <v>934</v>
      </c>
      <c r="C673" s="449" t="s">
        <v>32</v>
      </c>
      <c r="D673" s="449" t="s">
        <v>30</v>
      </c>
      <c r="E673" s="449" t="s">
        <v>778</v>
      </c>
      <c r="F673" s="444"/>
      <c r="G673" s="450"/>
      <c r="H673" s="237">
        <f t="shared" si="56"/>
        <v>0</v>
      </c>
      <c r="I673" s="237" t="e">
        <f t="shared" si="55"/>
        <v>#DIV/0!</v>
      </c>
    </row>
    <row r="674" spans="1:9" s="127" customFormat="1" ht="24" customHeight="1" hidden="1">
      <c r="A674" s="570" t="s">
        <v>1063</v>
      </c>
      <c r="B674" s="568" t="s">
        <v>934</v>
      </c>
      <c r="C674" s="569" t="s">
        <v>276</v>
      </c>
      <c r="D674" s="153"/>
      <c r="E674" s="153"/>
      <c r="F674" s="521"/>
      <c r="G674" s="238">
        <f>G675</f>
        <v>40620</v>
      </c>
      <c r="H674" s="237">
        <f>H675</f>
        <v>0</v>
      </c>
      <c r="I674" s="237">
        <f t="shared" si="55"/>
        <v>0</v>
      </c>
    </row>
    <row r="675" spans="1:9" ht="25.5" customHeight="1" hidden="1">
      <c r="A675" s="572" t="s">
        <v>1064</v>
      </c>
      <c r="B675" s="560" t="s">
        <v>934</v>
      </c>
      <c r="C675" s="560">
        <v>14</v>
      </c>
      <c r="D675" s="560" t="s">
        <v>38</v>
      </c>
      <c r="E675" s="565"/>
      <c r="F675" s="562"/>
      <c r="G675" s="561">
        <f>G748</f>
        <v>40620</v>
      </c>
      <c r="H675" s="520">
        <f>H748</f>
        <v>0</v>
      </c>
      <c r="I675" s="119">
        <f t="shared" si="55"/>
        <v>0</v>
      </c>
    </row>
    <row r="676" spans="1:9" s="127" customFormat="1" ht="18" customHeight="1" hidden="1" thickBot="1">
      <c r="A676" s="572" t="s">
        <v>1013</v>
      </c>
      <c r="B676" s="517" t="s">
        <v>934</v>
      </c>
      <c r="C676" s="517">
        <v>14</v>
      </c>
      <c r="D676" s="517">
        <v>3</v>
      </c>
      <c r="E676" s="549"/>
      <c r="F676" s="518">
        <v>540</v>
      </c>
      <c r="G676" s="519" t="s">
        <v>1041</v>
      </c>
      <c r="H676" s="148"/>
      <c r="I676" s="148" t="e">
        <f t="shared" si="55"/>
        <v>#VALUE!</v>
      </c>
    </row>
    <row r="677" spans="1:9" s="127" customFormat="1" ht="21" customHeight="1" hidden="1" thickBot="1">
      <c r="A677" s="548" t="s">
        <v>1056</v>
      </c>
      <c r="B677" s="452" t="s">
        <v>934</v>
      </c>
      <c r="C677" s="453" t="s">
        <v>32</v>
      </c>
      <c r="D677" s="453" t="s">
        <v>89</v>
      </c>
      <c r="E677" s="550"/>
      <c r="F677" s="454"/>
      <c r="G677" s="455">
        <f>G678</f>
        <v>0</v>
      </c>
      <c r="H677" s="78">
        <f>H678</f>
        <v>0</v>
      </c>
      <c r="I677" s="78" t="e">
        <f t="shared" si="55"/>
        <v>#DIV/0!</v>
      </c>
    </row>
    <row r="678" spans="1:9" s="127" customFormat="1" ht="17.25" customHeight="1" hidden="1">
      <c r="A678" s="522" t="s">
        <v>883</v>
      </c>
      <c r="B678" s="452" t="s">
        <v>934</v>
      </c>
      <c r="C678" s="453" t="s">
        <v>32</v>
      </c>
      <c r="D678" s="453" t="s">
        <v>89</v>
      </c>
      <c r="E678" s="551"/>
      <c r="F678" s="454"/>
      <c r="G678" s="455">
        <f>G679</f>
        <v>0</v>
      </c>
      <c r="H678" s="78">
        <f>H679</f>
        <v>0</v>
      </c>
      <c r="I678" s="78" t="e">
        <f t="shared" si="55"/>
        <v>#DIV/0!</v>
      </c>
    </row>
    <row r="679" spans="1:9" s="127" customFormat="1" ht="19.5" customHeight="1" hidden="1">
      <c r="A679" s="522" t="s">
        <v>884</v>
      </c>
      <c r="B679" s="452" t="s">
        <v>934</v>
      </c>
      <c r="C679" s="453" t="s">
        <v>32</v>
      </c>
      <c r="D679" s="453" t="s">
        <v>89</v>
      </c>
      <c r="E679" s="551"/>
      <c r="F679" s="451">
        <v>240</v>
      </c>
      <c r="G679" s="455"/>
      <c r="H679" s="78"/>
      <c r="I679" s="78" t="e">
        <f t="shared" si="55"/>
        <v>#DIV/0!</v>
      </c>
    </row>
    <row r="680" spans="1:9" s="1" customFormat="1" ht="0" customHeight="1" hidden="1">
      <c r="A680" s="511" t="s">
        <v>485</v>
      </c>
      <c r="B680" s="94" t="s">
        <v>934</v>
      </c>
      <c r="C680" s="64" t="s">
        <v>28</v>
      </c>
      <c r="D680" s="64"/>
      <c r="E680" s="552"/>
      <c r="F680" s="153"/>
      <c r="G680" s="72">
        <f aca="true" t="shared" si="57" ref="G680:H684">G681</f>
        <v>0</v>
      </c>
      <c r="H680" s="72">
        <f t="shared" si="57"/>
        <v>0</v>
      </c>
      <c r="I680" s="72" t="e">
        <f t="shared" si="55"/>
        <v>#DIV/0!</v>
      </c>
    </row>
    <row r="681" spans="1:9" ht="21.75" customHeight="1" hidden="1">
      <c r="A681" s="510" t="s">
        <v>69</v>
      </c>
      <c r="B681" s="94" t="s">
        <v>934</v>
      </c>
      <c r="C681" s="47" t="s">
        <v>28</v>
      </c>
      <c r="D681" s="47" t="s">
        <v>33</v>
      </c>
      <c r="E681" s="457"/>
      <c r="F681" s="71"/>
      <c r="G681" s="72">
        <f t="shared" si="57"/>
        <v>0</v>
      </c>
      <c r="H681" s="72">
        <f t="shared" si="57"/>
        <v>0</v>
      </c>
      <c r="I681" s="72" t="e">
        <f t="shared" si="55"/>
        <v>#DIV/0!</v>
      </c>
    </row>
    <row r="682" spans="1:9" s="127" customFormat="1" ht="21" customHeight="1" hidden="1">
      <c r="A682" s="523" t="s">
        <v>446</v>
      </c>
      <c r="B682" s="94" t="s">
        <v>934</v>
      </c>
      <c r="C682" s="47" t="s">
        <v>28</v>
      </c>
      <c r="D682" s="47" t="s">
        <v>33</v>
      </c>
      <c r="E682" s="553"/>
      <c r="F682" s="286"/>
      <c r="G682" s="238">
        <f t="shared" si="57"/>
        <v>0</v>
      </c>
      <c r="H682" s="238">
        <f t="shared" si="57"/>
        <v>0</v>
      </c>
      <c r="I682" s="238" t="e">
        <f t="shared" si="55"/>
        <v>#DIV/0!</v>
      </c>
    </row>
    <row r="683" spans="1:9" s="127" customFormat="1" ht="26.25" customHeight="1" hidden="1">
      <c r="A683" s="524" t="s">
        <v>663</v>
      </c>
      <c r="B683" s="95" t="s">
        <v>934</v>
      </c>
      <c r="C683" s="43" t="s">
        <v>28</v>
      </c>
      <c r="D683" s="43" t="s">
        <v>33</v>
      </c>
      <c r="E683" s="554"/>
      <c r="F683" s="304"/>
      <c r="G683" s="67">
        <f t="shared" si="57"/>
        <v>0</v>
      </c>
      <c r="H683" s="67">
        <f t="shared" si="57"/>
        <v>0</v>
      </c>
      <c r="I683" s="67" t="e">
        <f t="shared" si="55"/>
        <v>#DIV/0!</v>
      </c>
    </row>
    <row r="684" spans="1:9" s="127" customFormat="1" ht="27" customHeight="1" hidden="1">
      <c r="A684" s="525" t="s">
        <v>872</v>
      </c>
      <c r="B684" s="95" t="s">
        <v>934</v>
      </c>
      <c r="C684" s="43" t="s">
        <v>28</v>
      </c>
      <c r="D684" s="43" t="s">
        <v>33</v>
      </c>
      <c r="E684" s="554"/>
      <c r="F684" s="304"/>
      <c r="G684" s="67">
        <f t="shared" si="57"/>
        <v>0</v>
      </c>
      <c r="H684" s="67">
        <f t="shared" si="57"/>
        <v>0</v>
      </c>
      <c r="I684" s="67" t="e">
        <f t="shared" si="55"/>
        <v>#DIV/0!</v>
      </c>
    </row>
    <row r="685" spans="1:9" s="127" customFormat="1" ht="26.25" customHeight="1" hidden="1">
      <c r="A685" s="525" t="s">
        <v>894</v>
      </c>
      <c r="B685" s="95" t="s">
        <v>934</v>
      </c>
      <c r="C685" s="43" t="s">
        <v>28</v>
      </c>
      <c r="D685" s="43" t="s">
        <v>33</v>
      </c>
      <c r="E685" s="554"/>
      <c r="F685" s="304">
        <v>240</v>
      </c>
      <c r="G685" s="237"/>
      <c r="H685" s="237"/>
      <c r="I685" s="237" t="e">
        <f t="shared" si="55"/>
        <v>#DIV/0!</v>
      </c>
    </row>
    <row r="686" spans="1:9" ht="20.25" customHeight="1" hidden="1">
      <c r="A686" s="526" t="s">
        <v>485</v>
      </c>
      <c r="B686" s="91" t="s">
        <v>934</v>
      </c>
      <c r="C686" s="47" t="s">
        <v>36</v>
      </c>
      <c r="D686" s="47"/>
      <c r="E686" s="457"/>
      <c r="F686" s="47"/>
      <c r="G686" s="148">
        <f aca="true" t="shared" si="58" ref="G686:H689">G687</f>
        <v>0</v>
      </c>
      <c r="H686" s="148">
        <f t="shared" si="58"/>
        <v>0</v>
      </c>
      <c r="I686" s="148" t="e">
        <f t="shared" si="55"/>
        <v>#DIV/0!</v>
      </c>
    </row>
    <row r="687" spans="1:9" s="25" customFormat="1" ht="19.5" customHeight="1" hidden="1">
      <c r="A687" s="510" t="s">
        <v>3</v>
      </c>
      <c r="B687" s="124" t="s">
        <v>934</v>
      </c>
      <c r="C687" s="71" t="s">
        <v>36</v>
      </c>
      <c r="D687" s="71" t="s">
        <v>32</v>
      </c>
      <c r="E687" s="457"/>
      <c r="F687" s="71"/>
      <c r="G687" s="72">
        <f t="shared" si="58"/>
        <v>0</v>
      </c>
      <c r="H687" s="72">
        <f t="shared" si="58"/>
        <v>0</v>
      </c>
      <c r="I687" s="72" t="e">
        <f t="shared" si="55"/>
        <v>#DIV/0!</v>
      </c>
    </row>
    <row r="688" spans="1:9" s="127" customFormat="1" ht="11.25" customHeight="1" hidden="1">
      <c r="A688" s="510" t="s">
        <v>164</v>
      </c>
      <c r="B688" s="124" t="s">
        <v>934</v>
      </c>
      <c r="C688" s="71" t="s">
        <v>36</v>
      </c>
      <c r="D688" s="71" t="s">
        <v>32</v>
      </c>
      <c r="E688" s="555"/>
      <c r="F688" s="283"/>
      <c r="G688" s="148">
        <f t="shared" si="58"/>
        <v>0</v>
      </c>
      <c r="H688" s="148">
        <f t="shared" si="58"/>
        <v>0</v>
      </c>
      <c r="I688" s="148" t="e">
        <f t="shared" si="55"/>
        <v>#DIV/0!</v>
      </c>
    </row>
    <row r="689" spans="1:9" s="298" customFormat="1" ht="17.25" customHeight="1" hidden="1">
      <c r="A689" s="510" t="s">
        <v>509</v>
      </c>
      <c r="B689" s="124" t="s">
        <v>934</v>
      </c>
      <c r="C689" s="71" t="s">
        <v>36</v>
      </c>
      <c r="D689" s="71" t="s">
        <v>32</v>
      </c>
      <c r="E689" s="457"/>
      <c r="F689" s="308"/>
      <c r="G689" s="148">
        <f t="shared" si="58"/>
        <v>0</v>
      </c>
      <c r="H689" s="148">
        <f t="shared" si="58"/>
        <v>0</v>
      </c>
      <c r="I689" s="148" t="e">
        <f t="shared" si="55"/>
        <v>#DIV/0!</v>
      </c>
    </row>
    <row r="690" spans="1:9" s="298" customFormat="1" ht="0.75" customHeight="1" hidden="1">
      <c r="A690" s="527" t="s">
        <v>527</v>
      </c>
      <c r="B690" s="124" t="s">
        <v>934</v>
      </c>
      <c r="C690" s="71" t="s">
        <v>36</v>
      </c>
      <c r="D690" s="71" t="s">
        <v>32</v>
      </c>
      <c r="E690" s="457"/>
      <c r="F690" s="308"/>
      <c r="G690" s="148">
        <f>G691+G693</f>
        <v>0</v>
      </c>
      <c r="H690" s="148">
        <f>H691+H693</f>
        <v>0</v>
      </c>
      <c r="I690" s="148" t="e">
        <f t="shared" si="55"/>
        <v>#DIV/0!</v>
      </c>
    </row>
    <row r="691" spans="1:9" s="298" customFormat="1" ht="17.25" customHeight="1" hidden="1">
      <c r="A691" s="528" t="s">
        <v>564</v>
      </c>
      <c r="B691" s="96" t="s">
        <v>934</v>
      </c>
      <c r="C691" s="52" t="s">
        <v>36</v>
      </c>
      <c r="D691" s="52" t="s">
        <v>32</v>
      </c>
      <c r="E691" s="458"/>
      <c r="F691" s="283"/>
      <c r="G691" s="237">
        <f>G692</f>
        <v>0</v>
      </c>
      <c r="H691" s="237">
        <f>H692</f>
        <v>0</v>
      </c>
      <c r="I691" s="237" t="e">
        <f t="shared" si="55"/>
        <v>#DIV/0!</v>
      </c>
    </row>
    <row r="692" spans="1:9" s="298" customFormat="1" ht="20.25" customHeight="1" hidden="1">
      <c r="A692" s="511" t="s">
        <v>811</v>
      </c>
      <c r="B692" s="96" t="s">
        <v>934</v>
      </c>
      <c r="C692" s="52" t="s">
        <v>36</v>
      </c>
      <c r="D692" s="52" t="s">
        <v>32</v>
      </c>
      <c r="E692" s="458"/>
      <c r="F692" s="283">
        <v>310</v>
      </c>
      <c r="G692" s="237"/>
      <c r="H692" s="237"/>
      <c r="I692" s="237" t="e">
        <f t="shared" si="55"/>
        <v>#DIV/0!</v>
      </c>
    </row>
    <row r="693" spans="1:9" s="298" customFormat="1" ht="12" customHeight="1" hidden="1">
      <c r="A693" s="511" t="s">
        <v>504</v>
      </c>
      <c r="B693" s="96" t="s">
        <v>934</v>
      </c>
      <c r="C693" s="52" t="s">
        <v>36</v>
      </c>
      <c r="D693" s="52" t="s">
        <v>32</v>
      </c>
      <c r="E693" s="458"/>
      <c r="F693" s="283"/>
      <c r="G693" s="237">
        <f>G694</f>
        <v>0</v>
      </c>
      <c r="H693" s="237">
        <f>H694</f>
        <v>0</v>
      </c>
      <c r="I693" s="237" t="e">
        <f t="shared" si="55"/>
        <v>#DIV/0!</v>
      </c>
    </row>
    <row r="694" spans="1:9" s="298" customFormat="1" ht="17.25" customHeight="1" hidden="1">
      <c r="A694" s="511" t="s">
        <v>812</v>
      </c>
      <c r="B694" s="96" t="s">
        <v>934</v>
      </c>
      <c r="C694" s="52" t="s">
        <v>36</v>
      </c>
      <c r="D694" s="52" t="s">
        <v>32</v>
      </c>
      <c r="E694" s="458"/>
      <c r="F694" s="283">
        <v>310</v>
      </c>
      <c r="G694" s="237"/>
      <c r="H694" s="237"/>
      <c r="I694" s="237" t="e">
        <f t="shared" si="55"/>
        <v>#DIV/0!</v>
      </c>
    </row>
    <row r="695" spans="1:9" ht="20.25" customHeight="1" hidden="1" thickBot="1">
      <c r="A695" s="511" t="s">
        <v>504</v>
      </c>
      <c r="B695" s="199" t="s">
        <v>934</v>
      </c>
      <c r="C695" s="87"/>
      <c r="D695" s="87"/>
      <c r="E695" s="556"/>
      <c r="F695" s="87"/>
      <c r="G695" s="378"/>
      <c r="H695" s="378"/>
      <c r="I695" s="378" t="e">
        <f t="shared" si="55"/>
        <v>#DIV/0!</v>
      </c>
    </row>
    <row r="696" spans="1:9" ht="20.25" customHeight="1" hidden="1" thickBot="1">
      <c r="A696" s="529" t="s">
        <v>377</v>
      </c>
      <c r="B696" s="94" t="s">
        <v>934</v>
      </c>
      <c r="C696" s="47" t="s">
        <v>29</v>
      </c>
      <c r="D696" s="47"/>
      <c r="E696" s="457"/>
      <c r="F696" s="47"/>
      <c r="G696" s="119">
        <f>G697</f>
        <v>0</v>
      </c>
      <c r="H696" s="119">
        <f>H697</f>
        <v>0</v>
      </c>
      <c r="I696" s="119" t="e">
        <f t="shared" si="55"/>
        <v>#DIV/0!</v>
      </c>
    </row>
    <row r="697" spans="1:9" ht="15" customHeight="1" hidden="1">
      <c r="A697" s="510" t="s">
        <v>196</v>
      </c>
      <c r="B697" s="94" t="s">
        <v>934</v>
      </c>
      <c r="C697" s="46" t="s">
        <v>29</v>
      </c>
      <c r="D697" s="46" t="s">
        <v>39</v>
      </c>
      <c r="E697" s="457"/>
      <c r="F697" s="47"/>
      <c r="G697" s="72">
        <f>G698+G708</f>
        <v>0</v>
      </c>
      <c r="H697" s="72">
        <f>H698+H708</f>
        <v>0</v>
      </c>
      <c r="I697" s="72" t="e">
        <f t="shared" si="55"/>
        <v>#DIV/0!</v>
      </c>
    </row>
    <row r="698" spans="1:9" ht="21" customHeight="1" hidden="1">
      <c r="A698" s="510" t="s">
        <v>197</v>
      </c>
      <c r="B698" s="95" t="s">
        <v>934</v>
      </c>
      <c r="C698" s="43" t="s">
        <v>29</v>
      </c>
      <c r="D698" s="42" t="s">
        <v>39</v>
      </c>
      <c r="E698" s="458"/>
      <c r="F698" s="42"/>
      <c r="G698" s="67">
        <f aca="true" t="shared" si="59" ref="G698:H700">G699</f>
        <v>0</v>
      </c>
      <c r="H698" s="67">
        <f t="shared" si="59"/>
        <v>0</v>
      </c>
      <c r="I698" s="67" t="e">
        <f t="shared" si="55"/>
        <v>#DIV/0!</v>
      </c>
    </row>
    <row r="699" spans="1:9" ht="24" customHeight="1" hidden="1">
      <c r="A699" s="511" t="s">
        <v>492</v>
      </c>
      <c r="B699" s="95" t="s">
        <v>934</v>
      </c>
      <c r="C699" s="69" t="s">
        <v>29</v>
      </c>
      <c r="D699" s="52" t="s">
        <v>39</v>
      </c>
      <c r="E699" s="458"/>
      <c r="F699" s="42"/>
      <c r="G699" s="67">
        <f t="shared" si="59"/>
        <v>0</v>
      </c>
      <c r="H699" s="67">
        <f t="shared" si="59"/>
        <v>0</v>
      </c>
      <c r="I699" s="67" t="e">
        <f t="shared" si="55"/>
        <v>#DIV/0!</v>
      </c>
    </row>
    <row r="700" spans="1:9" ht="0" customHeight="1" hidden="1">
      <c r="A700" s="528" t="s">
        <v>493</v>
      </c>
      <c r="B700" s="95" t="s">
        <v>934</v>
      </c>
      <c r="C700" s="69" t="s">
        <v>29</v>
      </c>
      <c r="D700" s="52" t="s">
        <v>39</v>
      </c>
      <c r="E700" s="458"/>
      <c r="F700" s="42"/>
      <c r="G700" s="78">
        <f t="shared" si="59"/>
        <v>0</v>
      </c>
      <c r="H700" s="78">
        <f t="shared" si="59"/>
        <v>0</v>
      </c>
      <c r="I700" s="78" t="e">
        <f t="shared" si="55"/>
        <v>#DIV/0!</v>
      </c>
    </row>
    <row r="701" spans="1:9" ht="12" customHeight="1" hidden="1">
      <c r="A701" s="530" t="s">
        <v>534</v>
      </c>
      <c r="B701" s="95" t="s">
        <v>934</v>
      </c>
      <c r="C701" s="69" t="s">
        <v>29</v>
      </c>
      <c r="D701" s="52" t="s">
        <v>39</v>
      </c>
      <c r="E701" s="458"/>
      <c r="F701" s="43" t="s">
        <v>486</v>
      </c>
      <c r="G701" s="67"/>
      <c r="H701" s="67"/>
      <c r="I701" s="67" t="e">
        <f t="shared" si="55"/>
        <v>#DIV/0!</v>
      </c>
    </row>
    <row r="702" spans="1:9" ht="24" customHeight="1" hidden="1">
      <c r="A702" s="531" t="s">
        <v>485</v>
      </c>
      <c r="B702" s="124" t="s">
        <v>934</v>
      </c>
      <c r="C702" s="71" t="s">
        <v>38</v>
      </c>
      <c r="D702" s="71"/>
      <c r="E702" s="457"/>
      <c r="F702" s="71"/>
      <c r="G702" s="148">
        <f aca="true" t="shared" si="60" ref="G702:H706">G703</f>
        <v>0</v>
      </c>
      <c r="H702" s="148">
        <f t="shared" si="60"/>
        <v>0</v>
      </c>
      <c r="I702" s="148" t="e">
        <f t="shared" si="55"/>
        <v>#DIV/0!</v>
      </c>
    </row>
    <row r="703" spans="1:9" ht="17.25" customHeight="1" hidden="1">
      <c r="A703" s="510" t="s">
        <v>104</v>
      </c>
      <c r="B703" s="124" t="s">
        <v>934</v>
      </c>
      <c r="C703" s="70" t="s">
        <v>38</v>
      </c>
      <c r="D703" s="70" t="s">
        <v>34</v>
      </c>
      <c r="E703" s="457"/>
      <c r="F703" s="71"/>
      <c r="G703" s="75">
        <f t="shared" si="60"/>
        <v>0</v>
      </c>
      <c r="H703" s="75">
        <f t="shared" si="60"/>
        <v>0</v>
      </c>
      <c r="I703" s="75" t="e">
        <f t="shared" si="55"/>
        <v>#DIV/0!</v>
      </c>
    </row>
    <row r="704" spans="1:9" ht="18" customHeight="1" hidden="1">
      <c r="A704" s="510" t="s">
        <v>105</v>
      </c>
      <c r="B704" s="95" t="s">
        <v>934</v>
      </c>
      <c r="C704" s="43" t="s">
        <v>38</v>
      </c>
      <c r="D704" s="42" t="s">
        <v>34</v>
      </c>
      <c r="E704" s="458"/>
      <c r="F704" s="43"/>
      <c r="G704" s="67">
        <f t="shared" si="60"/>
        <v>0</v>
      </c>
      <c r="H704" s="67">
        <f t="shared" si="60"/>
        <v>0</v>
      </c>
      <c r="I704" s="67" t="e">
        <f t="shared" si="55"/>
        <v>#DIV/0!</v>
      </c>
    </row>
    <row r="705" spans="1:9" ht="18" customHeight="1" hidden="1">
      <c r="A705" s="511" t="s">
        <v>495</v>
      </c>
      <c r="B705" s="95" t="s">
        <v>934</v>
      </c>
      <c r="C705" s="43" t="s">
        <v>38</v>
      </c>
      <c r="D705" s="42" t="s">
        <v>34</v>
      </c>
      <c r="E705" s="458"/>
      <c r="F705" s="43"/>
      <c r="G705" s="67">
        <f t="shared" si="60"/>
        <v>0</v>
      </c>
      <c r="H705" s="67">
        <f t="shared" si="60"/>
        <v>0</v>
      </c>
      <c r="I705" s="67" t="e">
        <f t="shared" si="55"/>
        <v>#DIV/0!</v>
      </c>
    </row>
    <row r="706" spans="1:9" ht="27" customHeight="1" hidden="1">
      <c r="A706" s="532" t="s">
        <v>547</v>
      </c>
      <c r="B706" s="95" t="s">
        <v>934</v>
      </c>
      <c r="C706" s="52" t="s">
        <v>38</v>
      </c>
      <c r="D706" s="69" t="s">
        <v>34</v>
      </c>
      <c r="E706" s="458"/>
      <c r="F706" s="52"/>
      <c r="G706" s="67">
        <f t="shared" si="60"/>
        <v>0</v>
      </c>
      <c r="H706" s="67">
        <f t="shared" si="60"/>
        <v>0</v>
      </c>
      <c r="I706" s="67" t="e">
        <f t="shared" si="55"/>
        <v>#DIV/0!</v>
      </c>
    </row>
    <row r="707" spans="1:9" ht="21" customHeight="1" hidden="1">
      <c r="A707" s="532" t="s">
        <v>548</v>
      </c>
      <c r="B707" s="95" t="s">
        <v>934</v>
      </c>
      <c r="C707" s="52" t="s">
        <v>38</v>
      </c>
      <c r="D707" s="69" t="s">
        <v>34</v>
      </c>
      <c r="E707" s="458"/>
      <c r="F707" s="52" t="s">
        <v>486</v>
      </c>
      <c r="G707" s="67">
        <f>15000-15000</f>
        <v>0</v>
      </c>
      <c r="H707" s="67">
        <f>15000-15000</f>
        <v>0</v>
      </c>
      <c r="I707" s="67" t="e">
        <f t="shared" si="55"/>
        <v>#DIV/0!</v>
      </c>
    </row>
    <row r="708" spans="1:9" ht="19.5" customHeight="1" hidden="1">
      <c r="A708" s="531" t="s">
        <v>485</v>
      </c>
      <c r="B708" s="95" t="s">
        <v>934</v>
      </c>
      <c r="C708" s="42" t="s">
        <v>29</v>
      </c>
      <c r="D708" s="42" t="s">
        <v>39</v>
      </c>
      <c r="E708" s="552"/>
      <c r="F708" s="153"/>
      <c r="G708" s="62">
        <f>G711+G709</f>
        <v>0</v>
      </c>
      <c r="H708" s="62">
        <f>H711+H709</f>
        <v>0</v>
      </c>
      <c r="I708" s="62" t="e">
        <f t="shared" si="55"/>
        <v>#DIV/0!</v>
      </c>
    </row>
    <row r="709" spans="1:9" ht="17.25" customHeight="1" hidden="1">
      <c r="A709" s="533" t="s">
        <v>489</v>
      </c>
      <c r="B709" s="95" t="s">
        <v>934</v>
      </c>
      <c r="C709" s="42" t="s">
        <v>29</v>
      </c>
      <c r="D709" s="42" t="s">
        <v>39</v>
      </c>
      <c r="E709" s="552"/>
      <c r="F709" s="43"/>
      <c r="G709" s="67">
        <f>G710</f>
        <v>0</v>
      </c>
      <c r="H709" s="67">
        <f>H710</f>
        <v>0</v>
      </c>
      <c r="I709" s="67" t="e">
        <f t="shared" si="55"/>
        <v>#DIV/0!</v>
      </c>
    </row>
    <row r="710" spans="1:9" ht="15.75" customHeight="1" hidden="1">
      <c r="A710" s="531" t="s">
        <v>599</v>
      </c>
      <c r="B710" s="95" t="s">
        <v>934</v>
      </c>
      <c r="C710" s="42" t="s">
        <v>29</v>
      </c>
      <c r="D710" s="42" t="s">
        <v>39</v>
      </c>
      <c r="E710" s="458"/>
      <c r="F710" s="43" t="s">
        <v>486</v>
      </c>
      <c r="G710" s="67"/>
      <c r="H710" s="67"/>
      <c r="I710" s="67" t="e">
        <f t="shared" si="55"/>
        <v>#DIV/0!</v>
      </c>
    </row>
    <row r="711" spans="1:9" ht="12" customHeight="1" hidden="1">
      <c r="A711" s="531" t="s">
        <v>485</v>
      </c>
      <c r="B711" s="95" t="s">
        <v>934</v>
      </c>
      <c r="C711" s="42" t="s">
        <v>29</v>
      </c>
      <c r="D711" s="42" t="s">
        <v>39</v>
      </c>
      <c r="E711" s="552"/>
      <c r="F711" s="52"/>
      <c r="G711" s="67">
        <f>G712</f>
        <v>0</v>
      </c>
      <c r="H711" s="67">
        <f>H712</f>
        <v>0</v>
      </c>
      <c r="I711" s="67" t="e">
        <f t="shared" si="55"/>
        <v>#DIV/0!</v>
      </c>
    </row>
    <row r="712" spans="1:9" ht="18" customHeight="1" hidden="1">
      <c r="A712" s="530" t="s">
        <v>597</v>
      </c>
      <c r="B712" s="95" t="s">
        <v>934</v>
      </c>
      <c r="C712" s="42" t="s">
        <v>29</v>
      </c>
      <c r="D712" s="42" t="s">
        <v>39</v>
      </c>
      <c r="E712" s="458"/>
      <c r="F712" s="52" t="s">
        <v>486</v>
      </c>
      <c r="G712" s="67"/>
      <c r="H712" s="67"/>
      <c r="I712" s="67" t="e">
        <f t="shared" si="55"/>
        <v>#DIV/0!</v>
      </c>
    </row>
    <row r="713" spans="1:9" ht="24" customHeight="1" hidden="1">
      <c r="A713" s="531" t="s">
        <v>485</v>
      </c>
      <c r="B713" s="89" t="s">
        <v>934</v>
      </c>
      <c r="C713" s="74" t="s">
        <v>32</v>
      </c>
      <c r="D713" s="74"/>
      <c r="E713" s="538"/>
      <c r="F713" s="74"/>
      <c r="G713" s="119">
        <f>G714+G722+G734</f>
        <v>0</v>
      </c>
      <c r="H713" s="119">
        <f>H714+H722+H734</f>
        <v>0</v>
      </c>
      <c r="I713" s="119" t="e">
        <f t="shared" si="55"/>
        <v>#DIV/0!</v>
      </c>
    </row>
    <row r="714" spans="1:9" ht="20.25" customHeight="1" hidden="1">
      <c r="A714" s="534" t="s">
        <v>88</v>
      </c>
      <c r="B714" s="89" t="s">
        <v>934</v>
      </c>
      <c r="C714" s="100" t="s">
        <v>32</v>
      </c>
      <c r="D714" s="100" t="s">
        <v>29</v>
      </c>
      <c r="E714" s="538"/>
      <c r="F714" s="74"/>
      <c r="G714" s="75">
        <f aca="true" t="shared" si="61" ref="G714:H717">G715</f>
        <v>0</v>
      </c>
      <c r="H714" s="75">
        <f t="shared" si="61"/>
        <v>0</v>
      </c>
      <c r="I714" s="75" t="e">
        <f t="shared" si="55"/>
        <v>#DIV/0!</v>
      </c>
    </row>
    <row r="715" spans="1:9" s="127" customFormat="1" ht="17.25" customHeight="1" hidden="1">
      <c r="A715" s="510" t="s">
        <v>203</v>
      </c>
      <c r="B715" s="89" t="s">
        <v>934</v>
      </c>
      <c r="C715" s="100" t="s">
        <v>32</v>
      </c>
      <c r="D715" s="100" t="s">
        <v>29</v>
      </c>
      <c r="E715" s="555"/>
      <c r="F715" s="285"/>
      <c r="G715" s="119">
        <f t="shared" si="61"/>
        <v>0</v>
      </c>
      <c r="H715" s="119">
        <f t="shared" si="61"/>
        <v>0</v>
      </c>
      <c r="I715" s="119" t="e">
        <f t="shared" si="55"/>
        <v>#DIV/0!</v>
      </c>
    </row>
    <row r="716" spans="1:9" s="298" customFormat="1" ht="20.25" customHeight="1" hidden="1">
      <c r="A716" s="534" t="s">
        <v>533</v>
      </c>
      <c r="B716" s="89" t="s">
        <v>934</v>
      </c>
      <c r="C716" s="100" t="s">
        <v>32</v>
      </c>
      <c r="D716" s="100" t="s">
        <v>29</v>
      </c>
      <c r="E716" s="457"/>
      <c r="F716" s="308"/>
      <c r="G716" s="148">
        <f t="shared" si="61"/>
        <v>0</v>
      </c>
      <c r="H716" s="148">
        <f t="shared" si="61"/>
        <v>0</v>
      </c>
      <c r="I716" s="148" t="e">
        <f t="shared" si="55"/>
        <v>#DIV/0!</v>
      </c>
    </row>
    <row r="717" spans="1:9" s="127" customFormat="1" ht="19.5" customHeight="1" hidden="1">
      <c r="A717" s="510" t="s">
        <v>860</v>
      </c>
      <c r="B717" s="110" t="s">
        <v>934</v>
      </c>
      <c r="C717" s="76" t="s">
        <v>32</v>
      </c>
      <c r="D717" s="76" t="s">
        <v>29</v>
      </c>
      <c r="E717" s="458"/>
      <c r="F717" s="283"/>
      <c r="G717" s="237">
        <f t="shared" si="61"/>
        <v>0</v>
      </c>
      <c r="H717" s="237">
        <f t="shared" si="61"/>
        <v>0</v>
      </c>
      <c r="I717" s="237" t="e">
        <f t="shared" si="55"/>
        <v>#DIV/0!</v>
      </c>
    </row>
    <row r="718" spans="1:9" s="127" customFormat="1" ht="15" customHeight="1" hidden="1">
      <c r="A718" s="511" t="s">
        <v>550</v>
      </c>
      <c r="B718" s="110" t="s">
        <v>934</v>
      </c>
      <c r="C718" s="76" t="s">
        <v>32</v>
      </c>
      <c r="D718" s="76" t="s">
        <v>29</v>
      </c>
      <c r="E718" s="458"/>
      <c r="F718" s="283"/>
      <c r="G718" s="401">
        <f>G719+G720+G721</f>
        <v>0</v>
      </c>
      <c r="H718" s="401">
        <f>H719+H720+H721</f>
        <v>0</v>
      </c>
      <c r="I718" s="401" t="e">
        <f t="shared" si="55"/>
        <v>#DIV/0!</v>
      </c>
    </row>
    <row r="719" spans="1:9" s="127" customFormat="1" ht="13.5" customHeight="1" hidden="1">
      <c r="A719" s="511" t="s">
        <v>484</v>
      </c>
      <c r="B719" s="110" t="s">
        <v>934</v>
      </c>
      <c r="C719" s="76" t="s">
        <v>32</v>
      </c>
      <c r="D719" s="76" t="s">
        <v>29</v>
      </c>
      <c r="E719" s="458"/>
      <c r="F719" s="283">
        <v>120</v>
      </c>
      <c r="G719" s="237"/>
      <c r="H719" s="237"/>
      <c r="I719" s="237" t="e">
        <f t="shared" si="55"/>
        <v>#DIV/0!</v>
      </c>
    </row>
    <row r="720" spans="1:9" s="127" customFormat="1" ht="14.25" customHeight="1" hidden="1">
      <c r="A720" s="511" t="s">
        <v>482</v>
      </c>
      <c r="B720" s="110" t="s">
        <v>934</v>
      </c>
      <c r="C720" s="76" t="s">
        <v>32</v>
      </c>
      <c r="D720" s="76" t="s">
        <v>29</v>
      </c>
      <c r="E720" s="458"/>
      <c r="F720" s="283">
        <v>240</v>
      </c>
      <c r="G720" s="237"/>
      <c r="H720" s="237"/>
      <c r="I720" s="237" t="e">
        <f aca="true" t="shared" si="62" ref="I720:I752">H720*100/G720</f>
        <v>#DIV/0!</v>
      </c>
    </row>
    <row r="721" spans="1:9" s="127" customFormat="1" ht="14.25" customHeight="1" hidden="1">
      <c r="A721" s="511" t="s">
        <v>485</v>
      </c>
      <c r="B721" s="110" t="s">
        <v>934</v>
      </c>
      <c r="C721" s="76" t="s">
        <v>32</v>
      </c>
      <c r="D721" s="76" t="s">
        <v>29</v>
      </c>
      <c r="E721" s="458"/>
      <c r="F721" s="283">
        <v>850</v>
      </c>
      <c r="G721" s="237"/>
      <c r="H721" s="237"/>
      <c r="I721" s="237" t="e">
        <f t="shared" si="62"/>
        <v>#DIV/0!</v>
      </c>
    </row>
    <row r="722" spans="1:9" ht="18" customHeight="1" hidden="1">
      <c r="A722" s="511" t="s">
        <v>487</v>
      </c>
      <c r="B722" s="91" t="s">
        <v>934</v>
      </c>
      <c r="C722" s="47" t="s">
        <v>32</v>
      </c>
      <c r="D722" s="47" t="s">
        <v>33</v>
      </c>
      <c r="E722" s="457"/>
      <c r="F722" s="47"/>
      <c r="G722" s="148">
        <f aca="true" t="shared" si="63" ref="G722:H724">G723</f>
        <v>0</v>
      </c>
      <c r="H722" s="148">
        <f t="shared" si="63"/>
        <v>0</v>
      </c>
      <c r="I722" s="148" t="e">
        <f t="shared" si="62"/>
        <v>#DIV/0!</v>
      </c>
    </row>
    <row r="723" spans="1:9" s="127" customFormat="1" ht="23.25" customHeight="1" hidden="1">
      <c r="A723" s="510" t="s">
        <v>199</v>
      </c>
      <c r="B723" s="94" t="s">
        <v>934</v>
      </c>
      <c r="C723" s="47" t="s">
        <v>32</v>
      </c>
      <c r="D723" s="47" t="s">
        <v>33</v>
      </c>
      <c r="E723" s="555"/>
      <c r="F723" s="285"/>
      <c r="G723" s="119">
        <f t="shared" si="63"/>
        <v>0</v>
      </c>
      <c r="H723" s="119">
        <f t="shared" si="63"/>
        <v>0</v>
      </c>
      <c r="I723" s="119" t="e">
        <f t="shared" si="62"/>
        <v>#DIV/0!</v>
      </c>
    </row>
    <row r="724" spans="1:9" s="298" customFormat="1" ht="21.75" customHeight="1" hidden="1">
      <c r="A724" s="535" t="s">
        <v>533</v>
      </c>
      <c r="B724" s="93" t="s">
        <v>934</v>
      </c>
      <c r="C724" s="47" t="s">
        <v>32</v>
      </c>
      <c r="D724" s="47" t="s">
        <v>33</v>
      </c>
      <c r="E724" s="457"/>
      <c r="F724" s="308"/>
      <c r="G724" s="148">
        <f t="shared" si="63"/>
        <v>0</v>
      </c>
      <c r="H724" s="148">
        <f t="shared" si="63"/>
        <v>0</v>
      </c>
      <c r="I724" s="148" t="e">
        <f t="shared" si="62"/>
        <v>#DIV/0!</v>
      </c>
    </row>
    <row r="725" spans="1:9" s="127" customFormat="1" ht="18" customHeight="1" hidden="1">
      <c r="A725" s="536" t="s">
        <v>860</v>
      </c>
      <c r="B725" s="123" t="s">
        <v>934</v>
      </c>
      <c r="C725" s="43" t="s">
        <v>32</v>
      </c>
      <c r="D725" s="43" t="s">
        <v>33</v>
      </c>
      <c r="E725" s="458"/>
      <c r="F725" s="283"/>
      <c r="G725" s="237">
        <f>G726+G729+G731</f>
        <v>0</v>
      </c>
      <c r="H725" s="237">
        <f>H726+H729+H731</f>
        <v>0</v>
      </c>
      <c r="I725" s="237" t="e">
        <f t="shared" si="62"/>
        <v>#DIV/0!</v>
      </c>
    </row>
    <row r="726" spans="1:9" s="127" customFormat="1" ht="18" customHeight="1" hidden="1">
      <c r="A726" s="496" t="s">
        <v>861</v>
      </c>
      <c r="B726" s="123" t="s">
        <v>934</v>
      </c>
      <c r="C726" s="43" t="s">
        <v>32</v>
      </c>
      <c r="D726" s="43" t="s">
        <v>33</v>
      </c>
      <c r="E726" s="458"/>
      <c r="F726" s="283"/>
      <c r="G726" s="237">
        <f>G727</f>
        <v>0</v>
      </c>
      <c r="H726" s="237">
        <f>H727</f>
        <v>0</v>
      </c>
      <c r="I726" s="237" t="e">
        <f t="shared" si="62"/>
        <v>#DIV/0!</v>
      </c>
    </row>
    <row r="727" spans="1:9" s="127" customFormat="1" ht="18" customHeight="1" hidden="1">
      <c r="A727" s="537" t="s">
        <v>571</v>
      </c>
      <c r="B727" s="123" t="s">
        <v>934</v>
      </c>
      <c r="C727" s="43" t="s">
        <v>32</v>
      </c>
      <c r="D727" s="43" t="s">
        <v>33</v>
      </c>
      <c r="E727" s="458"/>
      <c r="F727" s="283">
        <v>240</v>
      </c>
      <c r="G727" s="237"/>
      <c r="H727" s="237"/>
      <c r="I727" s="237" t="e">
        <f t="shared" si="62"/>
        <v>#DIV/0!</v>
      </c>
    </row>
    <row r="728" spans="1:9" s="127" customFormat="1" ht="18" customHeight="1" hidden="1">
      <c r="A728" s="495" t="s">
        <v>485</v>
      </c>
      <c r="B728" s="123" t="s">
        <v>934</v>
      </c>
      <c r="C728" s="43" t="s">
        <v>32</v>
      </c>
      <c r="D728" s="43" t="s">
        <v>33</v>
      </c>
      <c r="E728" s="458"/>
      <c r="F728" s="283"/>
      <c r="G728" s="237">
        <f>G729+G731</f>
        <v>0</v>
      </c>
      <c r="H728" s="237">
        <f>H729+H731</f>
        <v>0</v>
      </c>
      <c r="I728" s="237" t="e">
        <f t="shared" si="62"/>
        <v>#DIV/0!</v>
      </c>
    </row>
    <row r="729" spans="1:9" s="127" customFormat="1" ht="17.25" customHeight="1" hidden="1">
      <c r="A729" s="495" t="s">
        <v>692</v>
      </c>
      <c r="B729" s="123" t="s">
        <v>934</v>
      </c>
      <c r="C729" s="43" t="s">
        <v>32</v>
      </c>
      <c r="D729" s="43" t="s">
        <v>33</v>
      </c>
      <c r="E729" s="458"/>
      <c r="F729" s="283"/>
      <c r="G729" s="237">
        <f>G730</f>
        <v>0</v>
      </c>
      <c r="H729" s="237">
        <f>H730</f>
        <v>0</v>
      </c>
      <c r="I729" s="237" t="e">
        <f t="shared" si="62"/>
        <v>#DIV/0!</v>
      </c>
    </row>
    <row r="730" spans="1:9" s="127" customFormat="1" ht="15.75" customHeight="1" hidden="1">
      <c r="A730" s="495" t="s">
        <v>693</v>
      </c>
      <c r="B730" s="123" t="s">
        <v>934</v>
      </c>
      <c r="C730" s="43" t="s">
        <v>32</v>
      </c>
      <c r="D730" s="43" t="s">
        <v>33</v>
      </c>
      <c r="E730" s="458"/>
      <c r="F730" s="283">
        <v>240</v>
      </c>
      <c r="G730" s="237"/>
      <c r="H730" s="237"/>
      <c r="I730" s="237" t="e">
        <f t="shared" si="62"/>
        <v>#DIV/0!</v>
      </c>
    </row>
    <row r="731" spans="1:9" s="127" customFormat="1" ht="23.25" customHeight="1" hidden="1">
      <c r="A731" s="495" t="s">
        <v>485</v>
      </c>
      <c r="B731" s="110" t="s">
        <v>934</v>
      </c>
      <c r="C731" s="43" t="s">
        <v>32</v>
      </c>
      <c r="D731" s="43" t="s">
        <v>33</v>
      </c>
      <c r="E731" s="458"/>
      <c r="F731" s="283"/>
      <c r="G731" s="237">
        <f>G732+G733</f>
        <v>0</v>
      </c>
      <c r="H731" s="237">
        <f>H732+H733</f>
        <v>0</v>
      </c>
      <c r="I731" s="237" t="e">
        <f t="shared" si="62"/>
        <v>#DIV/0!</v>
      </c>
    </row>
    <row r="732" spans="1:9" s="127" customFormat="1" ht="13.5" customHeight="1" hidden="1">
      <c r="A732" s="511" t="s">
        <v>565</v>
      </c>
      <c r="B732" s="110" t="s">
        <v>934</v>
      </c>
      <c r="C732" s="43" t="s">
        <v>32</v>
      </c>
      <c r="D732" s="43" t="s">
        <v>33</v>
      </c>
      <c r="E732" s="458"/>
      <c r="F732" s="283">
        <v>120</v>
      </c>
      <c r="G732" s="237"/>
      <c r="H732" s="237"/>
      <c r="I732" s="237" t="e">
        <f t="shared" si="62"/>
        <v>#DIV/0!</v>
      </c>
    </row>
    <row r="733" spans="1:9" s="127" customFormat="1" ht="18" customHeight="1" hidden="1">
      <c r="A733" s="511" t="s">
        <v>482</v>
      </c>
      <c r="B733" s="110" t="s">
        <v>934</v>
      </c>
      <c r="C733" s="43" t="s">
        <v>32</v>
      </c>
      <c r="D733" s="43" t="s">
        <v>33</v>
      </c>
      <c r="E733" s="458"/>
      <c r="F733" s="283">
        <v>240</v>
      </c>
      <c r="G733" s="237"/>
      <c r="H733" s="237"/>
      <c r="I733" s="237" t="e">
        <f t="shared" si="62"/>
        <v>#DIV/0!</v>
      </c>
    </row>
    <row r="734" spans="1:9" ht="19.5" customHeight="1" hidden="1">
      <c r="A734" s="511" t="s">
        <v>485</v>
      </c>
      <c r="B734" s="94" t="s">
        <v>934</v>
      </c>
      <c r="C734" s="47" t="s">
        <v>32</v>
      </c>
      <c r="D734" s="47" t="s">
        <v>89</v>
      </c>
      <c r="E734" s="457"/>
      <c r="F734" s="47"/>
      <c r="G734" s="119">
        <f aca="true" t="shared" si="64" ref="G734:H737">G735</f>
        <v>0</v>
      </c>
      <c r="H734" s="119">
        <f t="shared" si="64"/>
        <v>0</v>
      </c>
      <c r="I734" s="119" t="e">
        <f t="shared" si="62"/>
        <v>#DIV/0!</v>
      </c>
    </row>
    <row r="735" spans="1:9" s="127" customFormat="1" ht="24" customHeight="1" hidden="1">
      <c r="A735" s="510" t="s">
        <v>40</v>
      </c>
      <c r="B735" s="93" t="s">
        <v>934</v>
      </c>
      <c r="C735" s="47" t="s">
        <v>32</v>
      </c>
      <c r="D735" s="47" t="s">
        <v>89</v>
      </c>
      <c r="E735" s="557"/>
      <c r="F735" s="308"/>
      <c r="G735" s="148">
        <f t="shared" si="64"/>
        <v>0</v>
      </c>
      <c r="H735" s="148">
        <f t="shared" si="64"/>
        <v>0</v>
      </c>
      <c r="I735" s="148" t="e">
        <f t="shared" si="62"/>
        <v>#DIV/0!</v>
      </c>
    </row>
    <row r="736" spans="1:9" s="127" customFormat="1" ht="23.25" customHeight="1" hidden="1">
      <c r="A736" s="510" t="s">
        <v>851</v>
      </c>
      <c r="B736" s="123" t="s">
        <v>934</v>
      </c>
      <c r="C736" s="43" t="s">
        <v>32</v>
      </c>
      <c r="D736" s="43" t="s">
        <v>89</v>
      </c>
      <c r="E736" s="458"/>
      <c r="F736" s="283"/>
      <c r="G736" s="237">
        <f t="shared" si="64"/>
        <v>0</v>
      </c>
      <c r="H736" s="237">
        <f t="shared" si="64"/>
        <v>0</v>
      </c>
      <c r="I736" s="237" t="e">
        <f t="shared" si="62"/>
        <v>#DIV/0!</v>
      </c>
    </row>
    <row r="737" spans="1:9" s="127" customFormat="1" ht="18" customHeight="1" hidden="1">
      <c r="A737" s="511" t="s">
        <v>852</v>
      </c>
      <c r="B737" s="123" t="s">
        <v>934</v>
      </c>
      <c r="C737" s="43" t="s">
        <v>32</v>
      </c>
      <c r="D737" s="43" t="s">
        <v>89</v>
      </c>
      <c r="E737" s="458"/>
      <c r="F737" s="283"/>
      <c r="G737" s="237">
        <f t="shared" si="64"/>
        <v>0</v>
      </c>
      <c r="H737" s="237">
        <f t="shared" si="64"/>
        <v>0</v>
      </c>
      <c r="I737" s="237" t="e">
        <f t="shared" si="62"/>
        <v>#DIV/0!</v>
      </c>
    </row>
    <row r="738" spans="1:9" s="127" customFormat="1" ht="23.25" customHeight="1" hidden="1">
      <c r="A738" s="511" t="s">
        <v>500</v>
      </c>
      <c r="B738" s="123" t="s">
        <v>934</v>
      </c>
      <c r="C738" s="43" t="s">
        <v>32</v>
      </c>
      <c r="D738" s="43" t="s">
        <v>89</v>
      </c>
      <c r="E738" s="458"/>
      <c r="F738" s="283">
        <v>240</v>
      </c>
      <c r="G738" s="237"/>
      <c r="H738" s="237"/>
      <c r="I738" s="237" t="e">
        <f t="shared" si="62"/>
        <v>#DIV/0!</v>
      </c>
    </row>
    <row r="739" spans="1:9" s="1" customFormat="1" ht="24" customHeight="1" hidden="1">
      <c r="A739" s="511" t="s">
        <v>485</v>
      </c>
      <c r="B739" s="220" t="s">
        <v>934</v>
      </c>
      <c r="C739" s="64" t="s">
        <v>28</v>
      </c>
      <c r="D739" s="64"/>
      <c r="E739" s="552"/>
      <c r="F739" s="153"/>
      <c r="G739" s="72">
        <f aca="true" t="shared" si="65" ref="G739:H743">G740</f>
        <v>0</v>
      </c>
      <c r="H739" s="72">
        <f t="shared" si="65"/>
        <v>0</v>
      </c>
      <c r="I739" s="72" t="e">
        <f t="shared" si="62"/>
        <v>#DIV/0!</v>
      </c>
    </row>
    <row r="740" spans="1:9" ht="26.25" customHeight="1" hidden="1">
      <c r="A740" s="510" t="s">
        <v>69</v>
      </c>
      <c r="B740" s="94" t="s">
        <v>934</v>
      </c>
      <c r="C740" s="47" t="s">
        <v>28</v>
      </c>
      <c r="D740" s="47" t="s">
        <v>33</v>
      </c>
      <c r="E740" s="457"/>
      <c r="F740" s="71"/>
      <c r="G740" s="72">
        <f t="shared" si="65"/>
        <v>0</v>
      </c>
      <c r="H740" s="72">
        <f t="shared" si="65"/>
        <v>0</v>
      </c>
      <c r="I740" s="72" t="e">
        <f t="shared" si="62"/>
        <v>#DIV/0!</v>
      </c>
    </row>
    <row r="741" spans="1:9" s="127" customFormat="1" ht="30" customHeight="1" hidden="1">
      <c r="A741" s="523" t="s">
        <v>446</v>
      </c>
      <c r="B741" s="94" t="s">
        <v>934</v>
      </c>
      <c r="C741" s="47" t="s">
        <v>28</v>
      </c>
      <c r="D741" s="47" t="s">
        <v>33</v>
      </c>
      <c r="E741" s="553"/>
      <c r="F741" s="286"/>
      <c r="G741" s="396"/>
      <c r="H741" s="396">
        <f t="shared" si="65"/>
        <v>0</v>
      </c>
      <c r="I741" s="396" t="e">
        <f t="shared" si="62"/>
        <v>#DIV/0!</v>
      </c>
    </row>
    <row r="742" spans="1:9" s="127" customFormat="1" ht="36" customHeight="1">
      <c r="A742" s="608" t="s">
        <v>1105</v>
      </c>
      <c r="B742" s="609" t="s">
        <v>934</v>
      </c>
      <c r="C742" s="497" t="s">
        <v>37</v>
      </c>
      <c r="D742" s="610" t="s">
        <v>29</v>
      </c>
      <c r="E742" s="611" t="s">
        <v>1122</v>
      </c>
      <c r="F742" s="304"/>
      <c r="G742" s="67">
        <f t="shared" si="65"/>
        <v>13332800</v>
      </c>
      <c r="H742" s="67">
        <f t="shared" si="65"/>
        <v>0</v>
      </c>
      <c r="I742" s="67">
        <f t="shared" si="62"/>
        <v>0</v>
      </c>
    </row>
    <row r="743" spans="1:9" s="127" customFormat="1" ht="52.5" customHeight="1">
      <c r="A743" s="605" t="s">
        <v>1143</v>
      </c>
      <c r="B743" s="612" t="s">
        <v>934</v>
      </c>
      <c r="C743" s="497" t="s">
        <v>37</v>
      </c>
      <c r="D743" s="610" t="s">
        <v>29</v>
      </c>
      <c r="E743" s="611" t="s">
        <v>1123</v>
      </c>
      <c r="F743" s="304"/>
      <c r="G743" s="67">
        <f t="shared" si="65"/>
        <v>13332800</v>
      </c>
      <c r="H743" s="67">
        <f t="shared" si="65"/>
        <v>0</v>
      </c>
      <c r="I743" s="67">
        <f t="shared" si="62"/>
        <v>0</v>
      </c>
    </row>
    <row r="744" spans="1:9" s="127" customFormat="1" ht="91.5" customHeight="1">
      <c r="A744" s="606" t="s">
        <v>1121</v>
      </c>
      <c r="B744" s="612" t="s">
        <v>934</v>
      </c>
      <c r="C744" s="497" t="s">
        <v>37</v>
      </c>
      <c r="D744" s="610" t="s">
        <v>29</v>
      </c>
      <c r="E744" s="611" t="s">
        <v>1123</v>
      </c>
      <c r="F744" s="304"/>
      <c r="G744" s="237">
        <f>G745</f>
        <v>13332800</v>
      </c>
      <c r="H744" s="237">
        <f>H745</f>
        <v>0</v>
      </c>
      <c r="I744" s="237">
        <f t="shared" si="62"/>
        <v>0</v>
      </c>
    </row>
    <row r="745" spans="1:9" s="127" customFormat="1" ht="36" customHeight="1">
      <c r="A745" s="104" t="s">
        <v>485</v>
      </c>
      <c r="B745" s="612" t="s">
        <v>934</v>
      </c>
      <c r="C745" s="497" t="s">
        <v>37</v>
      </c>
      <c r="D745" s="610" t="s">
        <v>29</v>
      </c>
      <c r="E745" s="611" t="s">
        <v>1123</v>
      </c>
      <c r="F745" s="285">
        <v>240</v>
      </c>
      <c r="G745" s="118">
        <v>13332800</v>
      </c>
      <c r="H745" s="119">
        <v>0</v>
      </c>
      <c r="I745" s="119">
        <f t="shared" si="62"/>
        <v>0</v>
      </c>
    </row>
    <row r="746" spans="1:9" s="127" customFormat="1" ht="12" customHeight="1" hidden="1">
      <c r="A746" s="534"/>
      <c r="B746" s="94" t="s">
        <v>934</v>
      </c>
      <c r="C746" s="43" t="s">
        <v>37</v>
      </c>
      <c r="D746" s="42" t="s">
        <v>29</v>
      </c>
      <c r="E746" s="457"/>
      <c r="F746" s="283"/>
      <c r="G746" s="148">
        <f>G747</f>
        <v>0</v>
      </c>
      <c r="H746" s="148">
        <f>H747</f>
        <v>0</v>
      </c>
      <c r="I746" s="148" t="e">
        <f t="shared" si="62"/>
        <v>#DIV/0!</v>
      </c>
    </row>
    <row r="747" spans="1:9" s="127" customFormat="1" ht="10.5" customHeight="1" hidden="1">
      <c r="A747" s="510"/>
      <c r="B747" s="94" t="s">
        <v>934</v>
      </c>
      <c r="C747" s="43" t="s">
        <v>37</v>
      </c>
      <c r="D747" s="42" t="s">
        <v>29</v>
      </c>
      <c r="E747" s="458"/>
      <c r="F747" s="283"/>
      <c r="G747" s="237"/>
      <c r="H747" s="237"/>
      <c r="I747" s="237" t="e">
        <f t="shared" si="62"/>
        <v>#DIV/0!</v>
      </c>
    </row>
    <row r="748" spans="1:9" s="127" customFormat="1" ht="51" customHeight="1">
      <c r="A748" s="571" t="s">
        <v>1013</v>
      </c>
      <c r="B748" s="95" t="s">
        <v>934</v>
      </c>
      <c r="C748" s="43" t="s">
        <v>276</v>
      </c>
      <c r="D748" s="43" t="s">
        <v>38</v>
      </c>
      <c r="E748" s="501" t="s">
        <v>633</v>
      </c>
      <c r="F748" s="283"/>
      <c r="G748" s="237">
        <f aca="true" t="shared" si="66" ref="G748:H750">G749</f>
        <v>40620</v>
      </c>
      <c r="H748" s="237">
        <f t="shared" si="66"/>
        <v>0</v>
      </c>
      <c r="I748" s="237">
        <f t="shared" si="62"/>
        <v>0</v>
      </c>
    </row>
    <row r="749" spans="1:9" s="127" customFormat="1" ht="18" customHeight="1">
      <c r="A749" s="572" t="s">
        <v>197</v>
      </c>
      <c r="B749" s="95" t="s">
        <v>934</v>
      </c>
      <c r="C749" s="43" t="s">
        <v>276</v>
      </c>
      <c r="D749" s="43" t="s">
        <v>38</v>
      </c>
      <c r="E749" s="501" t="s">
        <v>1062</v>
      </c>
      <c r="F749" s="283"/>
      <c r="G749" s="237">
        <f t="shared" si="66"/>
        <v>40620</v>
      </c>
      <c r="H749" s="237">
        <f t="shared" si="66"/>
        <v>0</v>
      </c>
      <c r="I749" s="237">
        <f t="shared" si="62"/>
        <v>0</v>
      </c>
    </row>
    <row r="750" spans="1:9" s="127" customFormat="1" ht="88.5" customHeight="1">
      <c r="A750" s="572" t="s">
        <v>1065</v>
      </c>
      <c r="B750" s="95" t="s">
        <v>934</v>
      </c>
      <c r="C750" s="43" t="s">
        <v>276</v>
      </c>
      <c r="D750" s="43" t="s">
        <v>38</v>
      </c>
      <c r="E750" s="501" t="s">
        <v>1062</v>
      </c>
      <c r="F750" s="283"/>
      <c r="G750" s="237">
        <f t="shared" si="66"/>
        <v>40620</v>
      </c>
      <c r="H750" s="237">
        <f t="shared" si="66"/>
        <v>0</v>
      </c>
      <c r="I750" s="237">
        <f t="shared" si="62"/>
        <v>0</v>
      </c>
    </row>
    <row r="751" spans="1:9" s="127" customFormat="1" ht="24" customHeight="1" thickBot="1">
      <c r="A751" s="572" t="s">
        <v>150</v>
      </c>
      <c r="B751" s="95" t="s">
        <v>934</v>
      </c>
      <c r="C751" s="43" t="s">
        <v>276</v>
      </c>
      <c r="D751" s="43" t="s">
        <v>38</v>
      </c>
      <c r="E751" s="501" t="s">
        <v>1062</v>
      </c>
      <c r="F751" s="283">
        <v>540</v>
      </c>
      <c r="G751" s="237">
        <v>40620</v>
      </c>
      <c r="H751" s="237">
        <v>0</v>
      </c>
      <c r="I751" s="237">
        <f t="shared" si="62"/>
        <v>0</v>
      </c>
    </row>
    <row r="752" spans="1:9" ht="28.5" customHeight="1" thickBot="1">
      <c r="A752" s="85" t="s">
        <v>27</v>
      </c>
      <c r="B752" s="199"/>
      <c r="C752" s="233"/>
      <c r="D752" s="233"/>
      <c r="E752" s="233"/>
      <c r="F752" s="233"/>
      <c r="G752" s="88">
        <f>G16+G37+G44+G66+G101+G147+G386+G463+G478+G675</f>
        <v>64014335.61</v>
      </c>
      <c r="H752" s="88">
        <f>H16+H37+H44+H66+H101+H147+H386+H463+H478+H675</f>
        <v>5994588.14</v>
      </c>
      <c r="I752" s="88">
        <f t="shared" si="62"/>
        <v>9.364446389823275</v>
      </c>
    </row>
    <row r="753" ht="18.75" customHeight="1">
      <c r="B753" s="15"/>
    </row>
    <row r="754" spans="1:11" ht="16.5" hidden="1">
      <c r="A754" s="127" t="s">
        <v>1043</v>
      </c>
      <c r="G754" s="20">
        <v>288892000</v>
      </c>
      <c r="H754" s="20" t="e">
        <f>303335200+#REF!</f>
        <v>#REF!</v>
      </c>
      <c r="I754" s="20" t="e">
        <f>314147600+#REF!</f>
        <v>#REF!</v>
      </c>
      <c r="J754" s="17"/>
      <c r="K754" s="17"/>
    </row>
    <row r="755" spans="5:9" ht="16.5" hidden="1">
      <c r="E755" s="635" t="s">
        <v>904</v>
      </c>
      <c r="F755" s="635"/>
      <c r="G755" s="636"/>
      <c r="H755" s="398" t="e">
        <f>(H754-#REF!)*2.5%</f>
        <v>#REF!</v>
      </c>
      <c r="I755" s="398" t="e">
        <f>(I754-#REF!)*5%</f>
        <v>#REF!</v>
      </c>
    </row>
    <row r="756" spans="7:9" ht="16.5" hidden="1">
      <c r="G756" s="399"/>
      <c r="H756" s="400">
        <v>7583000</v>
      </c>
      <c r="I756" s="400">
        <v>15707000</v>
      </c>
    </row>
    <row r="757" spans="7:10" ht="16.5" hidden="1">
      <c r="G757" s="20" t="e">
        <f>G752-G759</f>
        <v>#REF!</v>
      </c>
      <c r="H757" s="20" t="e">
        <f>H754-H756-H752</f>
        <v>#REF!</v>
      </c>
      <c r="I757" s="20" t="e">
        <f>I754-I756-I752</f>
        <v>#REF!</v>
      </c>
      <c r="J757" s="17"/>
    </row>
    <row r="758" ht="16.5" hidden="1">
      <c r="G758" s="20" t="e">
        <f>#REF!+#REF!</f>
        <v>#REF!</v>
      </c>
    </row>
    <row r="759" ht="16.5" hidden="1">
      <c r="G759" s="20" t="e">
        <f>G754+G758</f>
        <v>#REF!</v>
      </c>
    </row>
    <row r="760" ht="16.5" hidden="1"/>
    <row r="761" ht="16.5" hidden="1"/>
    <row r="763" ht="27" customHeight="1"/>
  </sheetData>
  <sheetProtection/>
  <mergeCells count="5">
    <mergeCell ref="A10:I10"/>
    <mergeCell ref="A11:I11"/>
    <mergeCell ref="A12:I12"/>
    <mergeCell ref="E755:G755"/>
    <mergeCell ref="B3:G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70" zoomScaleNormal="90" zoomScaleSheetLayoutView="70" zoomScalePageLayoutView="0" workbookViewId="0" topLeftCell="A21">
      <selection activeCell="G19" sqref="G19"/>
    </sheetView>
  </sheetViews>
  <sheetFormatPr defaultColWidth="9.00390625" defaultRowHeight="12.75"/>
  <cols>
    <col min="1" max="1" width="72.75390625" style="256" customWidth="1"/>
    <col min="2" max="2" width="10.625" style="7" customWidth="1"/>
    <col min="3" max="3" width="10.50390625" style="7" customWidth="1"/>
    <col min="4" max="4" width="17.25390625" style="20" customWidth="1"/>
    <col min="5" max="5" width="16.875" style="20" customWidth="1"/>
    <col min="6" max="6" width="15.25390625" style="20" customWidth="1"/>
    <col min="7" max="7" width="14.75390625" style="0" customWidth="1"/>
    <col min="8" max="8" width="10.00390625" style="0" customWidth="1"/>
    <col min="9" max="9" width="9.875" style="0" customWidth="1"/>
  </cols>
  <sheetData>
    <row r="1" spans="2:7" ht="16.5">
      <c r="B1" s="490" t="s">
        <v>1170</v>
      </c>
      <c r="C1" s="288"/>
      <c r="D1" s="288"/>
      <c r="E1" s="492"/>
      <c r="F1" s="491"/>
      <c r="G1" s="491"/>
    </row>
    <row r="2" spans="2:7" ht="21" customHeight="1">
      <c r="B2" s="490" t="s">
        <v>1153</v>
      </c>
      <c r="C2" s="288"/>
      <c r="D2" s="288"/>
      <c r="E2" s="492"/>
      <c r="F2" s="491"/>
      <c r="G2" s="491"/>
    </row>
    <row r="3" spans="2:7" ht="61.5" customHeight="1">
      <c r="B3" s="625" t="s">
        <v>1168</v>
      </c>
      <c r="C3" s="625"/>
      <c r="D3" s="625"/>
      <c r="E3" s="625"/>
      <c r="F3" s="491"/>
      <c r="G3" s="491"/>
    </row>
    <row r="4" spans="2:7" ht="23.25" customHeight="1">
      <c r="B4" s="490" t="s">
        <v>1169</v>
      </c>
      <c r="C4" s="288"/>
      <c r="D4" s="288"/>
      <c r="E4" s="492"/>
      <c r="F4" s="491"/>
      <c r="G4" s="491"/>
    </row>
    <row r="5" spans="2:7" ht="16.5">
      <c r="B5" s="13"/>
      <c r="C5" s="13"/>
      <c r="D5" s="13"/>
      <c r="E5" s="13"/>
      <c r="F5" s="491"/>
      <c r="G5" s="491"/>
    </row>
    <row r="6" spans="2:7" ht="16.5">
      <c r="B6" s="13"/>
      <c r="C6" s="13"/>
      <c r="D6" s="13"/>
      <c r="E6" s="13"/>
      <c r="F6" s="491"/>
      <c r="G6" s="491"/>
    </row>
    <row r="7" spans="2:7" ht="16.5">
      <c r="B7" s="13"/>
      <c r="C7" s="13"/>
      <c r="D7" s="13"/>
      <c r="E7" s="13"/>
      <c r="F7" s="491"/>
      <c r="G7" s="491"/>
    </row>
    <row r="8" spans="2:7" ht="16.5">
      <c r="B8" s="13"/>
      <c r="C8" s="13"/>
      <c r="D8" s="13"/>
      <c r="E8" s="13"/>
      <c r="F8" s="491"/>
      <c r="G8" s="491"/>
    </row>
    <row r="9" spans="2:7" ht="16.5">
      <c r="B9" s="13"/>
      <c r="C9" s="13"/>
      <c r="D9" s="13"/>
      <c r="E9" s="13"/>
      <c r="F9" s="491"/>
      <c r="G9" s="491"/>
    </row>
    <row r="10" spans="2:7" ht="16.5">
      <c r="B10" s="13"/>
      <c r="C10" s="13"/>
      <c r="D10" s="13"/>
      <c r="E10" s="13"/>
      <c r="F10" s="491"/>
      <c r="G10" s="491"/>
    </row>
    <row r="11" spans="2:7" ht="16.5">
      <c r="B11" s="13"/>
      <c r="C11" s="13"/>
      <c r="D11" s="13"/>
      <c r="E11" s="13"/>
      <c r="F11" s="491"/>
      <c r="G11" s="491"/>
    </row>
    <row r="12" spans="2:7" ht="16.5">
      <c r="B12" s="13"/>
      <c r="C12" s="13"/>
      <c r="D12" s="13"/>
      <c r="E12" s="13"/>
      <c r="F12" s="491"/>
      <c r="G12" s="491"/>
    </row>
    <row r="13" spans="1:6" ht="18">
      <c r="A13" s="127"/>
      <c r="B13" s="14"/>
      <c r="C13" s="8"/>
      <c r="D13" s="8"/>
      <c r="E13" s="8"/>
      <c r="F13" s="8"/>
    </row>
    <row r="14" spans="1:6" ht="49.5" customHeight="1">
      <c r="A14" s="637" t="s">
        <v>1147</v>
      </c>
      <c r="B14" s="637"/>
      <c r="C14" s="637"/>
      <c r="D14" s="637"/>
      <c r="E14"/>
      <c r="F14"/>
    </row>
    <row r="15" spans="1:6" ht="16.5">
      <c r="A15" s="633" t="s">
        <v>63</v>
      </c>
      <c r="B15" s="633"/>
      <c r="C15" s="633"/>
      <c r="D15" s="633"/>
      <c r="E15"/>
      <c r="F15"/>
    </row>
    <row r="16" spans="2:6" ht="18" thickBot="1">
      <c r="B16" s="6" t="s">
        <v>63</v>
      </c>
      <c r="C16" s="5"/>
      <c r="E16" s="19"/>
      <c r="F16" s="19" t="s">
        <v>998</v>
      </c>
    </row>
    <row r="17" spans="1:10" ht="52.5" thickBot="1">
      <c r="A17" s="253" t="s">
        <v>64</v>
      </c>
      <c r="B17" s="254" t="s">
        <v>65</v>
      </c>
      <c r="C17" s="254" t="s">
        <v>66</v>
      </c>
      <c r="D17" s="21" t="s">
        <v>1015</v>
      </c>
      <c r="E17" s="21" t="s">
        <v>1165</v>
      </c>
      <c r="F17" s="21" t="s">
        <v>1145</v>
      </c>
      <c r="J17" s="2"/>
    </row>
    <row r="18" spans="1:6" ht="20.25" customHeight="1">
      <c r="A18" s="59" t="s">
        <v>196</v>
      </c>
      <c r="B18" s="61" t="s">
        <v>29</v>
      </c>
      <c r="C18" s="61"/>
      <c r="D18" s="90">
        <f>D19+D21+D24</f>
        <v>5549924.13</v>
      </c>
      <c r="E18" s="90">
        <f>E19+E21+E24</f>
        <v>1258500.57</v>
      </c>
      <c r="F18" s="90">
        <f aca="true" t="shared" si="0" ref="F18:F67">E18*100/D18</f>
        <v>22.675995932938996</v>
      </c>
    </row>
    <row r="19" spans="1:10" s="25" customFormat="1" ht="38.25" customHeight="1">
      <c r="A19" s="41" t="s">
        <v>75</v>
      </c>
      <c r="B19" s="42" t="s">
        <v>29</v>
      </c>
      <c r="C19" s="43" t="s">
        <v>34</v>
      </c>
      <c r="D19" s="67">
        <f>'Ведом. 2021'!G17</f>
        <v>1191792</v>
      </c>
      <c r="E19" s="67">
        <f>'Ведом. 2021'!H17</f>
        <v>286178.99</v>
      </c>
      <c r="F19" s="67">
        <f t="shared" si="0"/>
        <v>24.012494629935425</v>
      </c>
      <c r="J19" s="370"/>
    </row>
    <row r="20" spans="1:6" s="25" customFormat="1" ht="0.75" customHeight="1" hidden="1">
      <c r="A20" s="41" t="s">
        <v>425</v>
      </c>
      <c r="B20" s="42" t="s">
        <v>29</v>
      </c>
      <c r="C20" s="43" t="s">
        <v>38</v>
      </c>
      <c r="D20" s="44"/>
      <c r="E20" s="44" t="e">
        <f>'Ведом. 2021'!#REF!</f>
        <v>#REF!</v>
      </c>
      <c r="F20" s="44" t="e">
        <f t="shared" si="0"/>
        <v>#REF!</v>
      </c>
    </row>
    <row r="21" spans="1:6" s="25" customFormat="1" ht="51.75" customHeight="1">
      <c r="A21" s="41" t="s">
        <v>312</v>
      </c>
      <c r="B21" s="42" t="s">
        <v>29</v>
      </c>
      <c r="C21" s="42" t="s">
        <v>32</v>
      </c>
      <c r="D21" s="67">
        <f>'Ведом. 2021'!G22</f>
        <v>4316132.13</v>
      </c>
      <c r="E21" s="67">
        <f>'Ведом. 2021'!H22</f>
        <v>972321.5800000001</v>
      </c>
      <c r="F21" s="67">
        <f t="shared" si="0"/>
        <v>22.52761386153394</v>
      </c>
    </row>
    <row r="22" spans="1:6" s="25" customFormat="1" ht="2.25" customHeight="1" hidden="1">
      <c r="A22" s="41" t="s">
        <v>274</v>
      </c>
      <c r="B22" s="42" t="s">
        <v>29</v>
      </c>
      <c r="C22" s="42" t="s">
        <v>35</v>
      </c>
      <c r="D22" s="67"/>
      <c r="E22" s="67" t="e">
        <f>'Ведом. 2021'!#REF!+'Ведом. 2021'!H551</f>
        <v>#REF!</v>
      </c>
      <c r="F22" s="67" t="e">
        <f t="shared" si="0"/>
        <v>#REF!</v>
      </c>
    </row>
    <row r="23" spans="1:6" s="25" customFormat="1" ht="16.5" hidden="1">
      <c r="A23" s="371" t="s">
        <v>106</v>
      </c>
      <c r="B23" s="42" t="s">
        <v>29</v>
      </c>
      <c r="C23" s="42" t="s">
        <v>28</v>
      </c>
      <c r="D23" s="67"/>
      <c r="E23" s="67" t="e">
        <f>'Ведом. 2021'!#REF!</f>
        <v>#REF!</v>
      </c>
      <c r="F23" s="67" t="e">
        <f t="shared" si="0"/>
        <v>#REF!</v>
      </c>
    </row>
    <row r="24" spans="1:6" s="4" customFormat="1" ht="18" customHeight="1">
      <c r="A24" s="49" t="s">
        <v>404</v>
      </c>
      <c r="B24" s="50" t="s">
        <v>29</v>
      </c>
      <c r="C24" s="50" t="s">
        <v>37</v>
      </c>
      <c r="D24" s="237">
        <f>'Ведом. 2021'!G32</f>
        <v>42000</v>
      </c>
      <c r="E24" s="237">
        <f>'Ведом. 2021'!H32</f>
        <v>0</v>
      </c>
      <c r="F24" s="237">
        <f t="shared" si="0"/>
        <v>0</v>
      </c>
    </row>
    <row r="25" spans="1:6" s="25" customFormat="1" ht="16.5" hidden="1">
      <c r="A25" s="41" t="s">
        <v>197</v>
      </c>
      <c r="B25" s="42" t="s">
        <v>29</v>
      </c>
      <c r="C25" s="42" t="s">
        <v>39</v>
      </c>
      <c r="D25" s="67"/>
      <c r="E25" s="67" t="e">
        <f>'Ведом. 2021'!#REF!+'Ведом. 2021'!H497+'Ведом. 2021'!H655</f>
        <v>#REF!</v>
      </c>
      <c r="F25" s="67" t="e">
        <f t="shared" si="0"/>
        <v>#REF!</v>
      </c>
    </row>
    <row r="26" spans="1:6" ht="21.75" customHeight="1">
      <c r="A26" s="152" t="s">
        <v>317</v>
      </c>
      <c r="B26" s="121" t="s">
        <v>34</v>
      </c>
      <c r="C26" s="120"/>
      <c r="D26" s="122">
        <f>D27</f>
        <v>315900</v>
      </c>
      <c r="E26" s="122">
        <f>E27</f>
        <v>78975</v>
      </c>
      <c r="F26" s="122">
        <f t="shared" si="0"/>
        <v>25</v>
      </c>
    </row>
    <row r="27" spans="1:6" s="25" customFormat="1" ht="21.75" customHeight="1">
      <c r="A27" s="73" t="s">
        <v>318</v>
      </c>
      <c r="B27" s="111" t="s">
        <v>34</v>
      </c>
      <c r="C27" s="55" t="s">
        <v>38</v>
      </c>
      <c r="D27" s="65">
        <f>'Ведом. 2021'!G38</f>
        <v>315900</v>
      </c>
      <c r="E27" s="65">
        <f>'Ведом. 2021'!H37</f>
        <v>78975</v>
      </c>
      <c r="F27" s="65">
        <f t="shared" si="0"/>
        <v>25</v>
      </c>
    </row>
    <row r="28" spans="1:6" ht="20.25" customHeight="1">
      <c r="A28" s="45" t="s">
        <v>104</v>
      </c>
      <c r="B28" s="47" t="s">
        <v>38</v>
      </c>
      <c r="C28" s="47"/>
      <c r="D28" s="57">
        <f>D29+D30+D31</f>
        <v>288500</v>
      </c>
      <c r="E28" s="57">
        <f>E29+E30</f>
        <v>2872</v>
      </c>
      <c r="F28" s="57">
        <f t="shared" si="0"/>
        <v>0.9954939341421144</v>
      </c>
    </row>
    <row r="29" spans="1:6" s="25" customFormat="1" ht="20.25" customHeight="1">
      <c r="A29" s="73" t="s">
        <v>105</v>
      </c>
      <c r="B29" s="111" t="s">
        <v>38</v>
      </c>
      <c r="C29" s="111" t="s">
        <v>34</v>
      </c>
      <c r="D29" s="56">
        <f>'Ведом. 2021'!G45</f>
        <v>11500</v>
      </c>
      <c r="E29" s="56">
        <f>'Ведом. 2021'!H45</f>
        <v>0</v>
      </c>
      <c r="F29" s="56">
        <f t="shared" si="0"/>
        <v>0</v>
      </c>
    </row>
    <row r="30" spans="1:6" s="25" customFormat="1" ht="39" customHeight="1">
      <c r="A30" s="369" t="s">
        <v>313</v>
      </c>
      <c r="B30" s="58" t="s">
        <v>38</v>
      </c>
      <c r="C30" s="58" t="s">
        <v>36</v>
      </c>
      <c r="D30" s="62">
        <f>'Ведом. 2021'!G51+'Ведом. 2021'!G60</f>
        <v>277000</v>
      </c>
      <c r="E30" s="62">
        <f>'Ведом. 2021'!H51+'Ведом. 2021'!H565</f>
        <v>2872</v>
      </c>
      <c r="F30" s="62">
        <f t="shared" si="0"/>
        <v>1.0368231046931409</v>
      </c>
    </row>
    <row r="31" spans="1:6" s="25" customFormat="1" ht="0" customHeight="1" hidden="1">
      <c r="A31" s="104" t="s">
        <v>321</v>
      </c>
      <c r="B31" s="58" t="s">
        <v>38</v>
      </c>
      <c r="C31" s="58" t="s">
        <v>36</v>
      </c>
      <c r="D31" s="62"/>
      <c r="E31" s="62"/>
      <c r="F31" s="62" t="e">
        <f t="shared" si="0"/>
        <v>#DIV/0!</v>
      </c>
    </row>
    <row r="32" spans="1:6" ht="24.75" customHeight="1">
      <c r="A32" s="45" t="s">
        <v>198</v>
      </c>
      <c r="B32" s="47" t="s">
        <v>32</v>
      </c>
      <c r="C32" s="47"/>
      <c r="D32" s="148">
        <f>D36+D37</f>
        <v>17575295.88</v>
      </c>
      <c r="E32" s="148">
        <f>E33+E34+E35+E36+E37</f>
        <v>1494685.06</v>
      </c>
      <c r="F32" s="148">
        <f t="shared" si="0"/>
        <v>8.504465985695827</v>
      </c>
    </row>
    <row r="33" spans="1:6" s="25" customFormat="1" ht="0.75" customHeight="1" hidden="1">
      <c r="A33" s="41" t="s">
        <v>203</v>
      </c>
      <c r="B33" s="76" t="s">
        <v>32</v>
      </c>
      <c r="C33" s="76" t="s">
        <v>29</v>
      </c>
      <c r="D33" s="78"/>
      <c r="E33" s="78">
        <f>'Ведом. 2021'!H714</f>
        <v>0</v>
      </c>
      <c r="F33" s="78" t="e">
        <f t="shared" si="0"/>
        <v>#DIV/0!</v>
      </c>
    </row>
    <row r="34" spans="1:6" s="25" customFormat="1" ht="16.5" hidden="1">
      <c r="A34" s="41" t="s">
        <v>199</v>
      </c>
      <c r="B34" s="43" t="s">
        <v>32</v>
      </c>
      <c r="C34" s="43" t="s">
        <v>33</v>
      </c>
      <c r="D34" s="51"/>
      <c r="E34" s="51">
        <f>'Ведом. 2021'!H722</f>
        <v>0</v>
      </c>
      <c r="F34" s="51" t="e">
        <f t="shared" si="0"/>
        <v>#DIV/0!</v>
      </c>
    </row>
    <row r="35" spans="1:6" s="25" customFormat="1" ht="19.5" customHeight="1" hidden="1">
      <c r="A35" s="41" t="s">
        <v>22</v>
      </c>
      <c r="B35" s="43" t="s">
        <v>32</v>
      </c>
      <c r="C35" s="43" t="s">
        <v>31</v>
      </c>
      <c r="D35" s="237"/>
      <c r="E35" s="237">
        <f>'Ведом. 2021'!H509</f>
        <v>0</v>
      </c>
      <c r="F35" s="237" t="e">
        <f t="shared" si="0"/>
        <v>#DIV/0!</v>
      </c>
    </row>
    <row r="36" spans="1:6" s="25" customFormat="1" ht="21.75" customHeight="1">
      <c r="A36" s="41" t="s">
        <v>308</v>
      </c>
      <c r="B36" s="43" t="s">
        <v>32</v>
      </c>
      <c r="C36" s="52" t="s">
        <v>30</v>
      </c>
      <c r="D36" s="67">
        <f>'Ведом. 2021'!G67</f>
        <v>15343366.879999999</v>
      </c>
      <c r="E36" s="67">
        <f>'Ведом. 2021'!H67</f>
        <v>1141173.29</v>
      </c>
      <c r="F36" s="67">
        <f t="shared" si="0"/>
        <v>7.437567640303991</v>
      </c>
    </row>
    <row r="37" spans="1:6" s="25" customFormat="1" ht="20.25" customHeight="1">
      <c r="A37" s="368" t="s">
        <v>40</v>
      </c>
      <c r="B37" s="55" t="s">
        <v>32</v>
      </c>
      <c r="C37" s="77" t="s">
        <v>89</v>
      </c>
      <c r="D37" s="118">
        <f>'Ведом. 2021'!G84</f>
        <v>2231929</v>
      </c>
      <c r="E37" s="118">
        <f>'Ведом. 2021'!H84+'Ведом. 2021'!H571+'Ведом. 2021'!H675+'Ведом. 2021'!H734</f>
        <v>353511.77</v>
      </c>
      <c r="F37" s="118">
        <f t="shared" si="0"/>
        <v>15.83884478404107</v>
      </c>
    </row>
    <row r="38" spans="1:6" s="1" customFormat="1" ht="18" customHeight="1">
      <c r="A38" s="45" t="s">
        <v>200</v>
      </c>
      <c r="B38" s="47" t="s">
        <v>33</v>
      </c>
      <c r="C38" s="47"/>
      <c r="D38" s="57">
        <f>D39+D40+D41</f>
        <v>13147015.65</v>
      </c>
      <c r="E38" s="57">
        <f>E39+E40+E41</f>
        <v>1113221.3299999998</v>
      </c>
      <c r="F38" s="57">
        <f t="shared" si="0"/>
        <v>8.467483112792976</v>
      </c>
    </row>
    <row r="39" spans="1:6" s="25" customFormat="1" ht="20.25" customHeight="1">
      <c r="A39" s="366" t="s">
        <v>201</v>
      </c>
      <c r="B39" s="367" t="s">
        <v>33</v>
      </c>
      <c r="C39" s="132" t="s">
        <v>29</v>
      </c>
      <c r="D39" s="594">
        <f>'Ведом. 2021'!G102</f>
        <v>12483</v>
      </c>
      <c r="E39" s="232">
        <f>'Ведом. 2021'!H102</f>
        <v>12483</v>
      </c>
      <c r="F39" s="232">
        <f t="shared" si="0"/>
        <v>100</v>
      </c>
    </row>
    <row r="40" spans="1:6" s="25" customFormat="1" ht="25.5" customHeight="1">
      <c r="A40" s="41" t="s">
        <v>202</v>
      </c>
      <c r="B40" s="42" t="s">
        <v>33</v>
      </c>
      <c r="C40" s="42" t="s">
        <v>34</v>
      </c>
      <c r="D40" s="51">
        <f>'Ведом. 2021'!G107</f>
        <v>2122400</v>
      </c>
      <c r="E40" s="51">
        <f>'Ведом. 2021'!H107</f>
        <v>0</v>
      </c>
      <c r="F40" s="51">
        <f t="shared" si="0"/>
        <v>0</v>
      </c>
    </row>
    <row r="41" spans="1:6" s="25" customFormat="1" ht="21" customHeight="1">
      <c r="A41" s="41" t="s">
        <v>70</v>
      </c>
      <c r="B41" s="43" t="s">
        <v>33</v>
      </c>
      <c r="C41" s="43" t="s">
        <v>38</v>
      </c>
      <c r="D41" s="51">
        <f>'Ведом. 2021'!G113</f>
        <v>11012132.65</v>
      </c>
      <c r="E41" s="51">
        <f>'Ведом. 2021'!H113</f>
        <v>1100738.3299999998</v>
      </c>
      <c r="F41" s="51">
        <f t="shared" si="0"/>
        <v>9.995687166009573</v>
      </c>
    </row>
    <row r="42" spans="1:6" ht="18" customHeight="1">
      <c r="A42" s="45" t="s">
        <v>69</v>
      </c>
      <c r="B42" s="47" t="s">
        <v>28</v>
      </c>
      <c r="C42" s="47"/>
      <c r="D42" s="57">
        <f>D43+D44+D45+D46+D47</f>
        <v>50000</v>
      </c>
      <c r="E42" s="57">
        <f>E43+E44+E45+E46+E47</f>
        <v>19900</v>
      </c>
      <c r="F42" s="57">
        <f t="shared" si="0"/>
        <v>39.8</v>
      </c>
    </row>
    <row r="43" spans="1:6" ht="16.5" hidden="1">
      <c r="A43" s="372" t="s">
        <v>26</v>
      </c>
      <c r="B43" s="42" t="s">
        <v>28</v>
      </c>
      <c r="C43" s="52" t="s">
        <v>29</v>
      </c>
      <c r="D43" s="67"/>
      <c r="E43" s="67">
        <f>'Ведом. 2021'!H213+'Ведом. 2021'!H516</f>
        <v>0</v>
      </c>
      <c r="F43" s="67" t="e">
        <f t="shared" si="0"/>
        <v>#DIV/0!</v>
      </c>
    </row>
    <row r="44" spans="1:6" s="25" customFormat="1" ht="16.5" hidden="1">
      <c r="A44" s="48" t="s">
        <v>4</v>
      </c>
      <c r="B44" s="69" t="s">
        <v>28</v>
      </c>
      <c r="C44" s="69" t="s">
        <v>34</v>
      </c>
      <c r="D44" s="67"/>
      <c r="E44" s="67">
        <f>'Ведом. 2021'!H225+'Ведом. 2021'!H349+'Ведом. 2021'!H522</f>
        <v>0</v>
      </c>
      <c r="F44" s="67" t="e">
        <f t="shared" si="0"/>
        <v>#DIV/0!</v>
      </c>
    </row>
    <row r="45" spans="1:6" s="25" customFormat="1" ht="25.5" customHeight="1">
      <c r="A45" s="365" t="s">
        <v>446</v>
      </c>
      <c r="B45" s="53" t="s">
        <v>28</v>
      </c>
      <c r="C45" s="53" t="s">
        <v>33</v>
      </c>
      <c r="D45" s="67">
        <f>'Ведом. 2021'!G147</f>
        <v>50000</v>
      </c>
      <c r="E45" s="67">
        <f>'Ведом. 2021'!H147</f>
        <v>19900</v>
      </c>
      <c r="F45" s="67">
        <f t="shared" si="0"/>
        <v>39.8</v>
      </c>
    </row>
    <row r="46" spans="1:6" s="25" customFormat="1" ht="1.5" customHeight="1" hidden="1">
      <c r="A46" s="41" t="s">
        <v>226</v>
      </c>
      <c r="B46" s="42" t="s">
        <v>28</v>
      </c>
      <c r="C46" s="43" t="s">
        <v>28</v>
      </c>
      <c r="D46" s="67"/>
      <c r="E46" s="67">
        <f>'Ведом. 2021'!H265+'Ведом. 2021'!H383</f>
        <v>0</v>
      </c>
      <c r="F46" s="67" t="e">
        <f t="shared" si="0"/>
        <v>#DIV/0!</v>
      </c>
    </row>
    <row r="47" spans="1:6" s="25" customFormat="1" ht="16.5" hidden="1">
      <c r="A47" s="41" t="s">
        <v>238</v>
      </c>
      <c r="B47" s="42" t="s">
        <v>28</v>
      </c>
      <c r="C47" s="43" t="s">
        <v>30</v>
      </c>
      <c r="D47" s="67"/>
      <c r="E47" s="67">
        <f>'Ведом. 2021'!H152+'Ведом. 2021'!H273</f>
        <v>0</v>
      </c>
      <c r="F47" s="67" t="e">
        <f t="shared" si="0"/>
        <v>#DIV/0!</v>
      </c>
    </row>
    <row r="48" spans="1:6" ht="21.75" customHeight="1">
      <c r="A48" s="45" t="s">
        <v>443</v>
      </c>
      <c r="B48" s="47" t="s">
        <v>31</v>
      </c>
      <c r="C48" s="47"/>
      <c r="D48" s="57">
        <f>D49+D50</f>
        <v>12776814.95</v>
      </c>
      <c r="E48" s="57">
        <f>E49+E50</f>
        <v>1749495.6600000001</v>
      </c>
      <c r="F48" s="57">
        <f t="shared" si="0"/>
        <v>13.692736936759033</v>
      </c>
    </row>
    <row r="49" spans="1:6" ht="20.25" customHeight="1">
      <c r="A49" s="104" t="s">
        <v>5</v>
      </c>
      <c r="B49" s="111" t="s">
        <v>31</v>
      </c>
      <c r="C49" s="111" t="s">
        <v>29</v>
      </c>
      <c r="D49" s="56">
        <f>'Ведом. 2021'!G387</f>
        <v>10580260.52</v>
      </c>
      <c r="E49" s="56">
        <f>'Ведом. 2021'!H387+'Ведом. 2021'!H534+'Ведом. 2021'!H627</f>
        <v>1183618</v>
      </c>
      <c r="F49" s="56">
        <f t="shared" si="0"/>
        <v>11.187040222332824</v>
      </c>
    </row>
    <row r="50" spans="1:6" ht="23.25" customHeight="1">
      <c r="A50" s="41" t="s">
        <v>311</v>
      </c>
      <c r="B50" s="43" t="s">
        <v>31</v>
      </c>
      <c r="C50" s="43" t="s">
        <v>32</v>
      </c>
      <c r="D50" s="237">
        <f>'Ведом. 2021'!G441</f>
        <v>2196554.43</v>
      </c>
      <c r="E50" s="237">
        <f>'Ведом. 2021'!H441</f>
        <v>565877.66</v>
      </c>
      <c r="F50" s="237">
        <f t="shared" si="0"/>
        <v>25.762059536125403</v>
      </c>
    </row>
    <row r="51" spans="1:6" ht="16.5" hidden="1">
      <c r="A51" s="68" t="s">
        <v>314</v>
      </c>
      <c r="B51" s="71" t="s">
        <v>30</v>
      </c>
      <c r="C51" s="52"/>
      <c r="D51" s="72"/>
      <c r="E51" s="72">
        <f>E52</f>
        <v>0</v>
      </c>
      <c r="F51" s="72" t="e">
        <f t="shared" si="0"/>
        <v>#DIV/0!</v>
      </c>
    </row>
    <row r="52" spans="1:6" s="25" customFormat="1" ht="16.5" hidden="1">
      <c r="A52" s="48" t="s">
        <v>315</v>
      </c>
      <c r="B52" s="52" t="s">
        <v>30</v>
      </c>
      <c r="C52" s="52" t="s">
        <v>30</v>
      </c>
      <c r="D52" s="237"/>
      <c r="E52" s="237">
        <f>'Ведом. 2021'!H159</f>
        <v>0</v>
      </c>
      <c r="F52" s="237" t="e">
        <f t="shared" si="0"/>
        <v>#DIV/0!</v>
      </c>
    </row>
    <row r="53" spans="1:6" ht="18.75" customHeight="1">
      <c r="A53" s="45" t="s">
        <v>3</v>
      </c>
      <c r="B53" s="47" t="s">
        <v>36</v>
      </c>
      <c r="C53" s="47"/>
      <c r="D53" s="148">
        <f>D54+D55</f>
        <v>857465</v>
      </c>
      <c r="E53" s="148">
        <f>E54+E55+E56+E57</f>
        <v>218472.52</v>
      </c>
      <c r="F53" s="148">
        <f t="shared" si="0"/>
        <v>25.478884852442956</v>
      </c>
    </row>
    <row r="54" spans="1:6" s="363" customFormat="1" ht="18" customHeight="1">
      <c r="A54" s="231" t="s">
        <v>167</v>
      </c>
      <c r="B54" s="76" t="s">
        <v>36</v>
      </c>
      <c r="C54" s="77" t="s">
        <v>29</v>
      </c>
      <c r="D54" s="78">
        <f>'Ведом. 2021'!G464</f>
        <v>820465</v>
      </c>
      <c r="E54" s="78">
        <f>'Ведом. 2021'!H464</f>
        <v>208472.52</v>
      </c>
      <c r="F54" s="78">
        <f t="shared" si="0"/>
        <v>25.40906924731707</v>
      </c>
    </row>
    <row r="55" spans="1:6" s="25" customFormat="1" ht="21" customHeight="1">
      <c r="A55" s="41" t="s">
        <v>304</v>
      </c>
      <c r="B55" s="43" t="s">
        <v>36</v>
      </c>
      <c r="C55" s="43" t="s">
        <v>38</v>
      </c>
      <c r="D55" s="237">
        <f>'Ведом. 2021'!G469</f>
        <v>37000</v>
      </c>
      <c r="E55" s="237">
        <f>'Ведом. 2021'!H469</f>
        <v>10000</v>
      </c>
      <c r="F55" s="237">
        <f t="shared" si="0"/>
        <v>27.027027027027028</v>
      </c>
    </row>
    <row r="56" spans="1:6" s="25" customFormat="1" ht="16.5" hidden="1">
      <c r="A56" s="255" t="s">
        <v>164</v>
      </c>
      <c r="B56" s="77" t="s">
        <v>36</v>
      </c>
      <c r="C56" s="77" t="s">
        <v>32</v>
      </c>
      <c r="D56" s="78"/>
      <c r="E56" s="78">
        <f>'Ведом. 2021'!H334+'Ведом. 2021'!H687</f>
        <v>0</v>
      </c>
      <c r="F56" s="78" t="e">
        <f t="shared" si="0"/>
        <v>#DIV/0!</v>
      </c>
    </row>
    <row r="57" spans="1:6" s="25" customFormat="1" ht="16.5" hidden="1">
      <c r="A57" s="41" t="s">
        <v>25</v>
      </c>
      <c r="B57" s="43">
        <v>10</v>
      </c>
      <c r="C57" s="43" t="s">
        <v>35</v>
      </c>
      <c r="D57" s="67"/>
      <c r="E57" s="67">
        <f>'Ведом. 2021'!H189</f>
        <v>0</v>
      </c>
      <c r="F57" s="67" t="e">
        <f t="shared" si="0"/>
        <v>#DIV/0!</v>
      </c>
    </row>
    <row r="58" spans="1:6" ht="21.75" customHeight="1">
      <c r="A58" s="106" t="s">
        <v>56</v>
      </c>
      <c r="B58" s="47" t="s">
        <v>37</v>
      </c>
      <c r="C58" s="47"/>
      <c r="D58" s="148">
        <f>D59</f>
        <v>13412800</v>
      </c>
      <c r="E58" s="148">
        <f>E59</f>
        <v>58466</v>
      </c>
      <c r="F58" s="148">
        <f t="shared" si="0"/>
        <v>0.4358970535607778</v>
      </c>
    </row>
    <row r="59" spans="1:6" s="25" customFormat="1" ht="27" customHeight="1">
      <c r="A59" s="104" t="s">
        <v>316</v>
      </c>
      <c r="B59" s="43" t="s">
        <v>37</v>
      </c>
      <c r="C59" s="42" t="s">
        <v>29</v>
      </c>
      <c r="D59" s="67">
        <f>'Ведом. 2021'!G479+'Ведом. 2021'!G544</f>
        <v>13412800</v>
      </c>
      <c r="E59" s="67">
        <f>'Ведом. 2021'!H479+'Ведом. 2021'!H544</f>
        <v>58466</v>
      </c>
      <c r="F59" s="67">
        <f t="shared" si="0"/>
        <v>0.4358970535607778</v>
      </c>
    </row>
    <row r="60" spans="1:6" ht="5.25" customHeight="1" hidden="1" thickBot="1">
      <c r="A60" s="45" t="s">
        <v>309</v>
      </c>
      <c r="B60" s="47" t="s">
        <v>89</v>
      </c>
      <c r="C60" s="47"/>
      <c r="D60" s="72"/>
      <c r="E60" s="72">
        <f>E61</f>
        <v>0</v>
      </c>
      <c r="F60" s="72" t="e">
        <f t="shared" si="0"/>
        <v>#DIV/0!</v>
      </c>
    </row>
    <row r="61" spans="1:6" s="25" customFormat="1" ht="17.25" hidden="1" thickBot="1">
      <c r="A61" s="364" t="s">
        <v>303</v>
      </c>
      <c r="B61" s="43" t="s">
        <v>89</v>
      </c>
      <c r="C61" s="43" t="s">
        <v>34</v>
      </c>
      <c r="D61" s="67"/>
      <c r="E61" s="67">
        <f>'Ведом. 2021'!H205</f>
        <v>0</v>
      </c>
      <c r="F61" s="67" t="e">
        <f t="shared" si="0"/>
        <v>#DIV/0!</v>
      </c>
    </row>
    <row r="62" spans="1:6" ht="17.25" hidden="1" thickBot="1">
      <c r="A62" s="149" t="s">
        <v>349</v>
      </c>
      <c r="B62" s="71" t="s">
        <v>39</v>
      </c>
      <c r="C62" s="71"/>
      <c r="D62" s="148"/>
      <c r="E62" s="148">
        <f>E63</f>
        <v>0</v>
      </c>
      <c r="F62" s="148" t="e">
        <f t="shared" si="0"/>
        <v>#DIV/0!</v>
      </c>
    </row>
    <row r="63" spans="1:6" s="25" customFormat="1" ht="33.75" hidden="1" thickBot="1">
      <c r="A63" s="66" t="s">
        <v>350</v>
      </c>
      <c r="B63" s="43" t="s">
        <v>39</v>
      </c>
      <c r="C63" s="43" t="s">
        <v>29</v>
      </c>
      <c r="D63" s="67"/>
      <c r="E63" s="67">
        <f>'Ведом. 2021'!H634</f>
        <v>0</v>
      </c>
      <c r="F63" s="67" t="e">
        <f t="shared" si="0"/>
        <v>#DIV/0!</v>
      </c>
    </row>
    <row r="64" spans="1:6" ht="0.75" customHeight="1" thickBot="1">
      <c r="A64" s="45" t="s">
        <v>428</v>
      </c>
      <c r="B64" s="47" t="s">
        <v>276</v>
      </c>
      <c r="C64" s="47"/>
      <c r="D64" s="57">
        <f>D66</f>
        <v>40620</v>
      </c>
      <c r="E64" s="57">
        <f>E65+E66</f>
        <v>0</v>
      </c>
      <c r="F64" s="57">
        <f t="shared" si="0"/>
        <v>0</v>
      </c>
    </row>
    <row r="65" spans="1:6" s="25" customFormat="1" ht="12" customHeight="1" hidden="1">
      <c r="A65" s="73" t="s">
        <v>426</v>
      </c>
      <c r="B65" s="55" t="s">
        <v>276</v>
      </c>
      <c r="C65" s="55" t="s">
        <v>29</v>
      </c>
      <c r="D65" s="56"/>
      <c r="E65" s="56">
        <f>'Ведом. 2021'!H640</f>
        <v>0</v>
      </c>
      <c r="F65" s="56" t="e">
        <f t="shared" si="0"/>
        <v>#DIV/0!</v>
      </c>
    </row>
    <row r="66" spans="1:6" s="25" customFormat="1" ht="24.75" customHeight="1" hidden="1" thickBot="1">
      <c r="A66" s="573" t="s">
        <v>150</v>
      </c>
      <c r="B66" s="43" t="s">
        <v>276</v>
      </c>
      <c r="C66" s="43" t="s">
        <v>38</v>
      </c>
      <c r="D66" s="44">
        <f>'Ведом. 2021'!G675</f>
        <v>40620</v>
      </c>
      <c r="E66" s="44">
        <f>'Ведом. 2021'!H645</f>
        <v>0</v>
      </c>
      <c r="F66" s="44">
        <f t="shared" si="0"/>
        <v>0</v>
      </c>
    </row>
    <row r="67" spans="1:6" ht="27" customHeight="1" thickBot="1">
      <c r="A67" s="85" t="s">
        <v>27</v>
      </c>
      <c r="B67" s="233"/>
      <c r="C67" s="233"/>
      <c r="D67" s="88">
        <f>D18+D26+D28+D32+D38+D42+D48+D53+D58+D64</f>
        <v>64014335.61</v>
      </c>
      <c r="E67" s="88">
        <f>E18+E26+E28+E32+E38+E42+E48+E51+E53+E58+E60+E62+E64</f>
        <v>5994588.14</v>
      </c>
      <c r="F67" s="88">
        <f t="shared" si="0"/>
        <v>9.364446389823275</v>
      </c>
    </row>
    <row r="68" ht="16.5">
      <c r="A68" s="127"/>
    </row>
    <row r="69" ht="16.5">
      <c r="A69" s="127"/>
    </row>
    <row r="70" ht="16.5">
      <c r="A70" s="127"/>
    </row>
  </sheetData>
  <sheetProtection/>
  <mergeCells count="3">
    <mergeCell ref="A14:D14"/>
    <mergeCell ref="A15:D15"/>
    <mergeCell ref="B3:E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5"/>
  <sheetViews>
    <sheetView view="pageBreakPreview" zoomScale="70" zoomScaleSheetLayoutView="70" zoomScalePageLayoutView="0" workbookViewId="0" topLeftCell="A1">
      <selection activeCell="D34" sqref="D34"/>
    </sheetView>
  </sheetViews>
  <sheetFormatPr defaultColWidth="60.125" defaultRowHeight="12.75"/>
  <cols>
    <col min="1" max="1" width="70.75390625" style="127" customWidth="1"/>
    <col min="2" max="2" width="15.625" style="300" customWidth="1"/>
    <col min="3" max="3" width="6.75390625" style="296" customWidth="1"/>
    <col min="4" max="4" width="16.875" style="297" customWidth="1"/>
    <col min="5" max="5" width="15.625" style="297" customWidth="1"/>
    <col min="6" max="6" width="15.375" style="297" customWidth="1"/>
    <col min="7" max="16384" width="60.125" style="127" customWidth="1"/>
  </cols>
  <sheetData>
    <row r="1" spans="2:7" ht="16.5">
      <c r="B1" s="490" t="s">
        <v>991</v>
      </c>
      <c r="C1" s="288"/>
      <c r="D1" s="288"/>
      <c r="E1" s="492"/>
      <c r="F1" s="492"/>
      <c r="G1" s="137"/>
    </row>
    <row r="2" spans="2:7" ht="24" customHeight="1">
      <c r="B2" s="490" t="s">
        <v>1153</v>
      </c>
      <c r="C2" s="288"/>
      <c r="D2" s="288"/>
      <c r="E2" s="492"/>
      <c r="F2" s="492"/>
      <c r="G2" s="137"/>
    </row>
    <row r="3" spans="2:7" ht="62.25" customHeight="1">
      <c r="B3" s="625" t="s">
        <v>1168</v>
      </c>
      <c r="C3" s="625"/>
      <c r="D3" s="625"/>
      <c r="E3" s="625"/>
      <c r="F3" s="492"/>
      <c r="G3" s="137"/>
    </row>
    <row r="4" spans="2:7" ht="16.5">
      <c r="B4" s="490" t="s">
        <v>1169</v>
      </c>
      <c r="C4" s="288"/>
      <c r="D4" s="288"/>
      <c r="E4" s="492"/>
      <c r="F4" s="492"/>
      <c r="G4" s="137"/>
    </row>
    <row r="6" spans="1:6" ht="16.5">
      <c r="A6" s="633" t="s">
        <v>654</v>
      </c>
      <c r="B6" s="633"/>
      <c r="C6" s="633"/>
      <c r="D6" s="633"/>
      <c r="E6" s="127"/>
      <c r="F6" s="127"/>
    </row>
    <row r="7" spans="1:6" ht="16.5">
      <c r="A7" s="633" t="s">
        <v>933</v>
      </c>
      <c r="B7" s="633"/>
      <c r="C7" s="633"/>
      <c r="D7" s="633"/>
      <c r="E7" s="127"/>
      <c r="F7" s="127"/>
    </row>
    <row r="8" spans="1:6" ht="16.5">
      <c r="A8" s="633" t="s">
        <v>653</v>
      </c>
      <c r="B8" s="633"/>
      <c r="C8" s="633"/>
      <c r="D8" s="633"/>
      <c r="E8" s="127"/>
      <c r="F8" s="127"/>
    </row>
    <row r="9" spans="1:6" ht="16.5">
      <c r="A9" s="623" t="s">
        <v>1151</v>
      </c>
      <c r="B9" s="623"/>
      <c r="C9" s="623"/>
      <c r="D9" s="623"/>
      <c r="E9" s="127"/>
      <c r="F9" s="127"/>
    </row>
    <row r="11" ht="17.25" thickBot="1">
      <c r="D11" s="297" t="s">
        <v>998</v>
      </c>
    </row>
    <row r="12" spans="1:6" s="298" customFormat="1" ht="70.5" customHeight="1" thickBot="1">
      <c r="A12" s="387" t="s">
        <v>64</v>
      </c>
      <c r="B12" s="388" t="s">
        <v>67</v>
      </c>
      <c r="C12" s="389" t="s">
        <v>68</v>
      </c>
      <c r="D12" s="493" t="s">
        <v>1106</v>
      </c>
      <c r="E12" s="21" t="s">
        <v>1165</v>
      </c>
      <c r="F12" s="21" t="s">
        <v>1145</v>
      </c>
    </row>
    <row r="13" spans="1:6" ht="21" customHeight="1" thickBot="1">
      <c r="A13" s="390" t="s">
        <v>645</v>
      </c>
      <c r="B13" s="391"/>
      <c r="C13" s="392"/>
      <c r="D13" s="393">
        <f>D14+D27+D44+D55+D61+D72+D79+D86+D102+D114</f>
        <v>55881462.47999999</v>
      </c>
      <c r="E13" s="394">
        <f>E14+E27+E44+E55+E61+E72+E79+E86+E102+E114</f>
        <v>4283700.8</v>
      </c>
      <c r="F13" s="393">
        <f aca="true" t="shared" si="0" ref="F13:F76">E13*100/D13</f>
        <v>7.665692002125283</v>
      </c>
    </row>
    <row r="14" spans="1:6" ht="54" customHeight="1">
      <c r="A14" s="152" t="s">
        <v>1067</v>
      </c>
      <c r="B14" s="356" t="s">
        <v>945</v>
      </c>
      <c r="C14" s="292"/>
      <c r="D14" s="330">
        <f>D15+D19+D23</f>
        <v>47000</v>
      </c>
      <c r="E14" s="319">
        <f>E15+E19+E23</f>
        <v>0</v>
      </c>
      <c r="F14" s="330">
        <f t="shared" si="0"/>
        <v>0</v>
      </c>
    </row>
    <row r="15" spans="1:6" s="298" customFormat="1" ht="33">
      <c r="A15" s="107" t="s">
        <v>496</v>
      </c>
      <c r="B15" s="234" t="s">
        <v>946</v>
      </c>
      <c r="C15" s="290"/>
      <c r="D15" s="323">
        <f aca="true" t="shared" si="1" ref="D15:E17">D16</f>
        <v>11500</v>
      </c>
      <c r="E15" s="317">
        <f t="shared" si="1"/>
        <v>0</v>
      </c>
      <c r="F15" s="323">
        <f t="shared" si="0"/>
        <v>0</v>
      </c>
    </row>
    <row r="16" spans="1:6" ht="21.75" customHeight="1">
      <c r="A16" s="66" t="s">
        <v>837</v>
      </c>
      <c r="B16" s="235" t="s">
        <v>947</v>
      </c>
      <c r="C16" s="289"/>
      <c r="D16" s="324">
        <f t="shared" si="1"/>
        <v>11500</v>
      </c>
      <c r="E16" s="318">
        <f t="shared" si="1"/>
        <v>0</v>
      </c>
      <c r="F16" s="324">
        <f t="shared" si="0"/>
        <v>0</v>
      </c>
    </row>
    <row r="17" spans="1:6" ht="33.75" customHeight="1">
      <c r="A17" s="158" t="s">
        <v>935</v>
      </c>
      <c r="B17" s="235" t="s">
        <v>948</v>
      </c>
      <c r="C17" s="289"/>
      <c r="D17" s="324">
        <f t="shared" si="1"/>
        <v>11500</v>
      </c>
      <c r="E17" s="318">
        <f t="shared" si="1"/>
        <v>0</v>
      </c>
      <c r="F17" s="324">
        <f t="shared" si="0"/>
        <v>0</v>
      </c>
    </row>
    <row r="18" spans="1:6" ht="23.25" customHeight="1">
      <c r="A18" s="104" t="s">
        <v>485</v>
      </c>
      <c r="B18" s="235" t="s">
        <v>948</v>
      </c>
      <c r="C18" s="289">
        <v>120</v>
      </c>
      <c r="D18" s="324">
        <f>'Ведом. 2021'!G50</f>
        <v>11500</v>
      </c>
      <c r="E18" s="318">
        <f>'Ведом. 2021'!H50</f>
        <v>0</v>
      </c>
      <c r="F18" s="324">
        <f t="shared" si="0"/>
        <v>0</v>
      </c>
    </row>
    <row r="19" spans="1:6" ht="33.75" customHeight="1">
      <c r="A19" s="107" t="s">
        <v>501</v>
      </c>
      <c r="B19" s="234" t="s">
        <v>957</v>
      </c>
      <c r="C19" s="290"/>
      <c r="D19" s="323">
        <f aca="true" t="shared" si="2" ref="D19:E21">D20</f>
        <v>25500</v>
      </c>
      <c r="E19" s="318">
        <f t="shared" si="2"/>
        <v>0</v>
      </c>
      <c r="F19" s="324">
        <f t="shared" si="0"/>
        <v>0</v>
      </c>
    </row>
    <row r="20" spans="1:6" ht="21" customHeight="1">
      <c r="A20" s="104" t="s">
        <v>844</v>
      </c>
      <c r="B20" s="235" t="s">
        <v>958</v>
      </c>
      <c r="C20" s="289"/>
      <c r="D20" s="324">
        <f t="shared" si="2"/>
        <v>25500</v>
      </c>
      <c r="E20" s="318">
        <f t="shared" si="2"/>
        <v>0</v>
      </c>
      <c r="F20" s="324">
        <f t="shared" si="0"/>
        <v>0</v>
      </c>
    </row>
    <row r="21" spans="1:6" ht="22.5" customHeight="1">
      <c r="A21" s="104" t="s">
        <v>502</v>
      </c>
      <c r="B21" s="235" t="s">
        <v>959</v>
      </c>
      <c r="C21" s="289"/>
      <c r="D21" s="324">
        <f t="shared" si="2"/>
        <v>25500</v>
      </c>
      <c r="E21" s="318">
        <f t="shared" si="2"/>
        <v>0</v>
      </c>
      <c r="F21" s="324">
        <f t="shared" si="0"/>
        <v>0</v>
      </c>
    </row>
    <row r="22" spans="1:6" ht="21" customHeight="1">
      <c r="A22" s="104" t="s">
        <v>485</v>
      </c>
      <c r="B22" s="235" t="s">
        <v>959</v>
      </c>
      <c r="C22" s="289">
        <v>240</v>
      </c>
      <c r="D22" s="324">
        <f>'Ведом. 2021'!G126</f>
        <v>25500</v>
      </c>
      <c r="E22" s="318">
        <f>'Ведом. 2021'!H126</f>
        <v>0</v>
      </c>
      <c r="F22" s="324">
        <f t="shared" si="0"/>
        <v>0</v>
      </c>
    </row>
    <row r="23" spans="1:6" ht="54" customHeight="1">
      <c r="A23" s="107" t="s">
        <v>960</v>
      </c>
      <c r="B23" s="234" t="s">
        <v>961</v>
      </c>
      <c r="C23" s="290"/>
      <c r="D23" s="323">
        <f aca="true" t="shared" si="3" ref="D23:E25">D24</f>
        <v>10000</v>
      </c>
      <c r="E23" s="318">
        <f t="shared" si="3"/>
        <v>0</v>
      </c>
      <c r="F23" s="324">
        <f t="shared" si="0"/>
        <v>0</v>
      </c>
    </row>
    <row r="24" spans="1:6" ht="24.75" customHeight="1">
      <c r="A24" s="104" t="s">
        <v>938</v>
      </c>
      <c r="B24" s="235" t="s">
        <v>962</v>
      </c>
      <c r="C24" s="289"/>
      <c r="D24" s="324">
        <f t="shared" si="3"/>
        <v>10000</v>
      </c>
      <c r="E24" s="318">
        <f t="shared" si="3"/>
        <v>0</v>
      </c>
      <c r="F24" s="324">
        <f t="shared" si="0"/>
        <v>0</v>
      </c>
    </row>
    <row r="25" spans="1:6" ht="38.25" customHeight="1">
      <c r="A25" s="104" t="s">
        <v>531</v>
      </c>
      <c r="B25" s="235" t="s">
        <v>963</v>
      </c>
      <c r="C25" s="289"/>
      <c r="D25" s="324">
        <f t="shared" si="3"/>
        <v>10000</v>
      </c>
      <c r="E25" s="318">
        <f t="shared" si="3"/>
        <v>0</v>
      </c>
      <c r="F25" s="324">
        <f t="shared" si="0"/>
        <v>0</v>
      </c>
    </row>
    <row r="26" spans="1:6" ht="31.5" customHeight="1">
      <c r="A26" s="104" t="s">
        <v>485</v>
      </c>
      <c r="B26" s="235" t="s">
        <v>963</v>
      </c>
      <c r="C26" s="289">
        <v>240</v>
      </c>
      <c r="D26" s="324">
        <f>'Ведом. 2021'!G130</f>
        <v>10000</v>
      </c>
      <c r="E26" s="318">
        <f>'Ведом. 2021'!H130</f>
        <v>0</v>
      </c>
      <c r="F26" s="324">
        <f t="shared" si="0"/>
        <v>0</v>
      </c>
    </row>
    <row r="27" spans="1:6" ht="72.75" customHeight="1">
      <c r="A27" s="107" t="s">
        <v>1076</v>
      </c>
      <c r="B27" s="47" t="s">
        <v>942</v>
      </c>
      <c r="C27" s="289"/>
      <c r="D27" s="323">
        <f>D29+D31+D36+D41</f>
        <v>319000</v>
      </c>
      <c r="E27" s="318">
        <f>E29+E31+E36+E41</f>
        <v>2872</v>
      </c>
      <c r="F27" s="324">
        <f t="shared" si="0"/>
        <v>0.9003134796238245</v>
      </c>
    </row>
    <row r="28" spans="1:6" ht="21.75" customHeight="1">
      <c r="A28" s="104" t="s">
        <v>721</v>
      </c>
      <c r="B28" s="235" t="s">
        <v>943</v>
      </c>
      <c r="C28" s="289"/>
      <c r="D28" s="353">
        <f>D29</f>
        <v>98211</v>
      </c>
      <c r="E28" s="643">
        <f>E29</f>
        <v>2872</v>
      </c>
      <c r="F28" s="353">
        <f t="shared" si="0"/>
        <v>2.924316013481178</v>
      </c>
    </row>
    <row r="29" spans="1:6" ht="50.25">
      <c r="A29" s="104" t="s">
        <v>936</v>
      </c>
      <c r="B29" s="235" t="s">
        <v>949</v>
      </c>
      <c r="C29" s="289"/>
      <c r="D29" s="324">
        <f>D30</f>
        <v>98211</v>
      </c>
      <c r="E29" s="318">
        <f>E30</f>
        <v>2872</v>
      </c>
      <c r="F29" s="324">
        <f t="shared" si="0"/>
        <v>2.924316013481178</v>
      </c>
    </row>
    <row r="30" spans="1:6" ht="22.5" customHeight="1">
      <c r="A30" s="104" t="s">
        <v>485</v>
      </c>
      <c r="B30" s="235" t="s">
        <v>949</v>
      </c>
      <c r="C30" s="289">
        <v>240</v>
      </c>
      <c r="D30" s="324">
        <f>'Ведом. 2021'!G55</f>
        <v>98211</v>
      </c>
      <c r="E30" s="318">
        <f>'Ведом. 2021'!H55</f>
        <v>2872</v>
      </c>
      <c r="F30" s="324">
        <f t="shared" si="0"/>
        <v>2.924316013481178</v>
      </c>
    </row>
    <row r="31" spans="1:6" ht="27" customHeight="1">
      <c r="A31" s="104" t="s">
        <v>721</v>
      </c>
      <c r="B31" s="501" t="s">
        <v>943</v>
      </c>
      <c r="C31" s="289"/>
      <c r="D31" s="324">
        <f>D32+D34</f>
        <v>16162</v>
      </c>
      <c r="E31" s="318">
        <f>E32+E34</f>
        <v>0</v>
      </c>
      <c r="F31" s="324">
        <f t="shared" si="0"/>
        <v>0</v>
      </c>
    </row>
    <row r="32" spans="1:6" ht="30" customHeight="1">
      <c r="A32" s="575" t="s">
        <v>1091</v>
      </c>
      <c r="B32" s="52" t="s">
        <v>1090</v>
      </c>
      <c r="C32" s="289"/>
      <c r="D32" s="324">
        <f>D33</f>
        <v>16000</v>
      </c>
      <c r="E32" s="318">
        <f>E33</f>
        <v>0</v>
      </c>
      <c r="F32" s="324">
        <f t="shared" si="0"/>
        <v>0</v>
      </c>
    </row>
    <row r="33" spans="1:6" ht="23.25" customHeight="1">
      <c r="A33" s="104" t="s">
        <v>485</v>
      </c>
      <c r="B33" s="52" t="s">
        <v>1090</v>
      </c>
      <c r="C33" s="289">
        <v>240</v>
      </c>
      <c r="D33" s="324">
        <f>'Ведом. 2021'!G57</f>
        <v>16000</v>
      </c>
      <c r="E33" s="318">
        <f>'Ведом. 2021'!H57</f>
        <v>0</v>
      </c>
      <c r="F33" s="324">
        <f t="shared" si="0"/>
        <v>0</v>
      </c>
    </row>
    <row r="34" spans="1:6" ht="33" customHeight="1">
      <c r="A34" s="575" t="s">
        <v>1091</v>
      </c>
      <c r="B34" s="52"/>
      <c r="C34" s="289"/>
      <c r="D34" s="324">
        <f>D35</f>
        <v>162</v>
      </c>
      <c r="E34" s="318">
        <f>E35</f>
        <v>0</v>
      </c>
      <c r="F34" s="324">
        <f t="shared" si="0"/>
        <v>0</v>
      </c>
    </row>
    <row r="35" spans="1:6" ht="36.75" customHeight="1">
      <c r="A35" s="104" t="s">
        <v>485</v>
      </c>
      <c r="B35" s="52" t="s">
        <v>1103</v>
      </c>
      <c r="C35" s="289">
        <v>240</v>
      </c>
      <c r="D35" s="324">
        <f>'Ведом. 2021'!G59</f>
        <v>162</v>
      </c>
      <c r="E35" s="318">
        <f>'Ведом. 2021'!H59</f>
        <v>0</v>
      </c>
      <c r="F35" s="324">
        <f t="shared" si="0"/>
        <v>0</v>
      </c>
    </row>
    <row r="36" spans="1:6" ht="20.25" customHeight="1">
      <c r="A36" s="104" t="s">
        <v>721</v>
      </c>
      <c r="B36" s="501" t="s">
        <v>943</v>
      </c>
      <c r="C36" s="289"/>
      <c r="D36" s="324">
        <f>D37+D39</f>
        <v>162627</v>
      </c>
      <c r="E36" s="318">
        <f>E37+E39</f>
        <v>0</v>
      </c>
      <c r="F36" s="324">
        <f t="shared" si="0"/>
        <v>0</v>
      </c>
    </row>
    <row r="37" spans="1:6" ht="35.25" customHeight="1">
      <c r="A37" s="104" t="s">
        <v>1042</v>
      </c>
      <c r="B37" s="52" t="s">
        <v>1089</v>
      </c>
      <c r="C37" s="289"/>
      <c r="D37" s="324">
        <f>D38</f>
        <v>161000</v>
      </c>
      <c r="E37" s="318">
        <f>E38</f>
        <v>0</v>
      </c>
      <c r="F37" s="324">
        <f t="shared" si="0"/>
        <v>0</v>
      </c>
    </row>
    <row r="38" spans="1:6" ht="21.75" customHeight="1">
      <c r="A38" s="104" t="s">
        <v>485</v>
      </c>
      <c r="B38" s="52" t="s">
        <v>1089</v>
      </c>
      <c r="C38" s="289">
        <v>240</v>
      </c>
      <c r="D38" s="324">
        <f>'Ведом. 2021'!G63</f>
        <v>161000</v>
      </c>
      <c r="E38" s="318">
        <f>'Ведом. 2021'!H63</f>
        <v>0</v>
      </c>
      <c r="F38" s="324">
        <f t="shared" si="0"/>
        <v>0</v>
      </c>
    </row>
    <row r="39" spans="1:6" ht="20.25" customHeight="1">
      <c r="A39" s="104" t="s">
        <v>1042</v>
      </c>
      <c r="B39" s="52" t="s">
        <v>1102</v>
      </c>
      <c r="C39" s="289"/>
      <c r="D39" s="324">
        <f>D40</f>
        <v>1627</v>
      </c>
      <c r="E39" s="318">
        <f>E40</f>
        <v>0</v>
      </c>
      <c r="F39" s="324">
        <f t="shared" si="0"/>
        <v>0</v>
      </c>
    </row>
    <row r="40" spans="1:6" ht="33.75" customHeight="1">
      <c r="A40" s="104" t="s">
        <v>485</v>
      </c>
      <c r="B40" s="52" t="s">
        <v>1102</v>
      </c>
      <c r="C40" s="289">
        <v>240</v>
      </c>
      <c r="D40" s="324">
        <f>'Ведом. 2021'!G65</f>
        <v>1627</v>
      </c>
      <c r="E40" s="318">
        <f>'Ведом. 2021'!H65</f>
        <v>0</v>
      </c>
      <c r="F40" s="324">
        <f t="shared" si="0"/>
        <v>0</v>
      </c>
    </row>
    <row r="41" spans="1:6" ht="24" customHeight="1">
      <c r="A41" s="104" t="s">
        <v>721</v>
      </c>
      <c r="B41" s="235" t="s">
        <v>943</v>
      </c>
      <c r="C41" s="289"/>
      <c r="D41" s="324">
        <f>D42</f>
        <v>42000</v>
      </c>
      <c r="E41" s="318">
        <f>E42</f>
        <v>0</v>
      </c>
      <c r="F41" s="324">
        <f t="shared" si="0"/>
        <v>0</v>
      </c>
    </row>
    <row r="42" spans="1:6" ht="21.75" customHeight="1">
      <c r="A42" s="104" t="s">
        <v>405</v>
      </c>
      <c r="B42" s="235" t="s">
        <v>944</v>
      </c>
      <c r="C42" s="289"/>
      <c r="D42" s="324">
        <f>D43</f>
        <v>42000</v>
      </c>
      <c r="E42" s="318">
        <f>E43</f>
        <v>0</v>
      </c>
      <c r="F42" s="324">
        <f t="shared" si="0"/>
        <v>0</v>
      </c>
    </row>
    <row r="43" spans="1:6" ht="16.5">
      <c r="A43" s="104" t="s">
        <v>490</v>
      </c>
      <c r="B43" s="235" t="s">
        <v>944</v>
      </c>
      <c r="C43" s="289">
        <v>870</v>
      </c>
      <c r="D43" s="324">
        <f>'Ведом. 2021'!G36</f>
        <v>42000</v>
      </c>
      <c r="E43" s="318">
        <f>'Ведом. 2021'!H36</f>
        <v>0</v>
      </c>
      <c r="F43" s="324">
        <f t="shared" si="0"/>
        <v>0</v>
      </c>
    </row>
    <row r="44" spans="1:6" ht="18.75" customHeight="1">
      <c r="A44" s="107" t="s">
        <v>1077</v>
      </c>
      <c r="B44" s="234" t="s">
        <v>950</v>
      </c>
      <c r="C44" s="290"/>
      <c r="D44" s="323">
        <f>D45</f>
        <v>15343366.879999999</v>
      </c>
      <c r="E44" s="318">
        <f>E45</f>
        <v>1141173.29</v>
      </c>
      <c r="F44" s="324">
        <f t="shared" si="0"/>
        <v>7.437567640303991</v>
      </c>
    </row>
    <row r="45" spans="1:6" ht="39.75" customHeight="1">
      <c r="A45" s="336" t="s">
        <v>776</v>
      </c>
      <c r="B45" s="235" t="s">
        <v>951</v>
      </c>
      <c r="C45" s="289"/>
      <c r="D45" s="324">
        <f>D46+D48+D51+D53</f>
        <v>15343366.879999999</v>
      </c>
      <c r="E45" s="318">
        <f>E46+E48+E51+E53</f>
        <v>1141173.29</v>
      </c>
      <c r="F45" s="324">
        <f t="shared" si="0"/>
        <v>7.437567640303991</v>
      </c>
    </row>
    <row r="46" spans="1:6" ht="33">
      <c r="A46" s="336" t="s">
        <v>540</v>
      </c>
      <c r="B46" s="235" t="s">
        <v>952</v>
      </c>
      <c r="C46" s="289"/>
      <c r="D46" s="324">
        <f>D47</f>
        <v>3729062.88</v>
      </c>
      <c r="E46" s="318">
        <f>E47</f>
        <v>1141173.29</v>
      </c>
      <c r="F46" s="324">
        <f t="shared" si="0"/>
        <v>30.602146617597395</v>
      </c>
    </row>
    <row r="47" spans="1:6" ht="37.5" customHeight="1">
      <c r="A47" s="104" t="s">
        <v>485</v>
      </c>
      <c r="B47" s="235" t="s">
        <v>952</v>
      </c>
      <c r="C47" s="289">
        <v>240</v>
      </c>
      <c r="D47" s="324">
        <f>'Ведом. 2021'!G71</f>
        <v>3729062.88</v>
      </c>
      <c r="E47" s="318">
        <f>'Ведом. 2021'!H71</f>
        <v>1141173.29</v>
      </c>
      <c r="F47" s="324">
        <f t="shared" si="0"/>
        <v>30.602146617597395</v>
      </c>
    </row>
    <row r="48" spans="1:6" ht="25.5" customHeight="1">
      <c r="A48" s="107" t="s">
        <v>1048</v>
      </c>
      <c r="B48" s="235" t="s">
        <v>1051</v>
      </c>
      <c r="C48" s="289"/>
      <c r="D48" s="324">
        <f>D49</f>
        <v>8584000</v>
      </c>
      <c r="E48" s="318">
        <f>E49</f>
        <v>0</v>
      </c>
      <c r="F48" s="324">
        <f t="shared" si="0"/>
        <v>0</v>
      </c>
    </row>
    <row r="49" spans="1:6" ht="36" customHeight="1">
      <c r="A49" s="104" t="s">
        <v>1049</v>
      </c>
      <c r="B49" s="235" t="s">
        <v>1050</v>
      </c>
      <c r="C49" s="289"/>
      <c r="D49" s="324">
        <f>D50</f>
        <v>8584000</v>
      </c>
      <c r="E49" s="318">
        <f>E50</f>
        <v>0</v>
      </c>
      <c r="F49" s="324">
        <f t="shared" si="0"/>
        <v>0</v>
      </c>
    </row>
    <row r="50" spans="1:6" ht="42" customHeight="1">
      <c r="A50" s="104" t="s">
        <v>485</v>
      </c>
      <c r="B50" s="235" t="s">
        <v>1050</v>
      </c>
      <c r="C50" s="289">
        <v>240</v>
      </c>
      <c r="D50" s="324">
        <f>'Ведом. 2021'!G72</f>
        <v>8584000</v>
      </c>
      <c r="E50" s="318">
        <f>'Ведом. 2021'!H72</f>
        <v>0</v>
      </c>
      <c r="F50" s="324">
        <f t="shared" si="0"/>
        <v>0</v>
      </c>
    </row>
    <row r="51" spans="1:6" ht="99" customHeight="1">
      <c r="A51" s="577" t="s">
        <v>1093</v>
      </c>
      <c r="B51" s="501" t="s">
        <v>1092</v>
      </c>
      <c r="C51" s="289"/>
      <c r="D51" s="324">
        <f>D52</f>
        <v>3000000</v>
      </c>
      <c r="E51" s="318">
        <f>E52</f>
        <v>0</v>
      </c>
      <c r="F51" s="324">
        <f t="shared" si="0"/>
        <v>0</v>
      </c>
    </row>
    <row r="52" spans="1:6" ht="39" customHeight="1">
      <c r="A52" s="104" t="s">
        <v>485</v>
      </c>
      <c r="B52" s="501" t="s">
        <v>1092</v>
      </c>
      <c r="C52" s="289">
        <v>240</v>
      </c>
      <c r="D52" s="324">
        <f>'Ведом. 2021'!G81</f>
        <v>3000000</v>
      </c>
      <c r="E52" s="318">
        <f>'Ведом. 2021'!H81</f>
        <v>0</v>
      </c>
      <c r="F52" s="324">
        <f t="shared" si="0"/>
        <v>0</v>
      </c>
    </row>
    <row r="53" spans="1:6" ht="84.75" customHeight="1">
      <c r="A53" s="577" t="s">
        <v>1093</v>
      </c>
      <c r="B53" s="501" t="s">
        <v>1104</v>
      </c>
      <c r="C53" s="289"/>
      <c r="D53" s="324">
        <f>D54</f>
        <v>30304</v>
      </c>
      <c r="E53" s="318">
        <f>E54</f>
        <v>0</v>
      </c>
      <c r="F53" s="324">
        <f t="shared" si="0"/>
        <v>0</v>
      </c>
    </row>
    <row r="54" spans="1:6" ht="37.5" customHeight="1">
      <c r="A54" s="104" t="s">
        <v>485</v>
      </c>
      <c r="B54" s="501" t="s">
        <v>1104</v>
      </c>
      <c r="C54" s="289">
        <v>240</v>
      </c>
      <c r="D54" s="324">
        <f>'Ведом. 2021'!G83</f>
        <v>30304</v>
      </c>
      <c r="E54" s="318">
        <f>'Ведом. 2021'!H83</f>
        <v>0</v>
      </c>
      <c r="F54" s="324">
        <f t="shared" si="0"/>
        <v>0</v>
      </c>
    </row>
    <row r="55" spans="1:6" ht="33">
      <c r="A55" s="107" t="s">
        <v>1069</v>
      </c>
      <c r="B55" s="47" t="s">
        <v>953</v>
      </c>
      <c r="C55" s="289"/>
      <c r="D55" s="324">
        <f aca="true" t="shared" si="4" ref="D55:E57">D56</f>
        <v>13500</v>
      </c>
      <c r="E55" s="318">
        <f t="shared" si="4"/>
        <v>0</v>
      </c>
      <c r="F55" s="324">
        <f t="shared" si="0"/>
        <v>0</v>
      </c>
    </row>
    <row r="56" spans="1:6" ht="20.25" customHeight="1">
      <c r="A56" s="104" t="s">
        <v>691</v>
      </c>
      <c r="B56" s="235" t="s">
        <v>954</v>
      </c>
      <c r="C56" s="289"/>
      <c r="D56" s="324">
        <f t="shared" si="4"/>
        <v>13500</v>
      </c>
      <c r="E56" s="318">
        <f t="shared" si="4"/>
        <v>0</v>
      </c>
      <c r="F56" s="324">
        <f t="shared" si="0"/>
        <v>0</v>
      </c>
    </row>
    <row r="57" spans="1:6" ht="21.75" customHeight="1">
      <c r="A57" s="104" t="s">
        <v>647</v>
      </c>
      <c r="B57" s="235" t="s">
        <v>955</v>
      </c>
      <c r="C57" s="289"/>
      <c r="D57" s="324">
        <f t="shared" si="4"/>
        <v>13500</v>
      </c>
      <c r="E57" s="318">
        <f t="shared" si="4"/>
        <v>0</v>
      </c>
      <c r="F57" s="324">
        <f t="shared" si="0"/>
        <v>0</v>
      </c>
    </row>
    <row r="58" spans="1:6" ht="21.75" customHeight="1">
      <c r="A58" s="104" t="s">
        <v>485</v>
      </c>
      <c r="B58" s="235" t="s">
        <v>955</v>
      </c>
      <c r="C58" s="289">
        <v>240</v>
      </c>
      <c r="D58" s="324">
        <f>'Ведом. 2021'!G88</f>
        <v>13500</v>
      </c>
      <c r="E58" s="318">
        <f>'Ведом. 2021'!H88</f>
        <v>0</v>
      </c>
      <c r="F58" s="324">
        <f t="shared" si="0"/>
        <v>0</v>
      </c>
    </row>
    <row r="59" spans="1:6" ht="29.25" customHeight="1" hidden="1">
      <c r="A59" s="104"/>
      <c r="B59" s="235"/>
      <c r="C59" s="289"/>
      <c r="D59" s="324"/>
      <c r="E59" s="318"/>
      <c r="F59" s="324" t="e">
        <f t="shared" si="0"/>
        <v>#DIV/0!</v>
      </c>
    </row>
    <row r="60" spans="1:6" ht="36.75" customHeight="1" hidden="1">
      <c r="A60" s="104"/>
      <c r="B60" s="47"/>
      <c r="C60" s="289"/>
      <c r="D60" s="324"/>
      <c r="E60" s="318"/>
      <c r="F60" s="324" t="e">
        <f t="shared" si="0"/>
        <v>#DIV/0!</v>
      </c>
    </row>
    <row r="61" spans="1:6" ht="32.25" customHeight="1">
      <c r="A61" s="322" t="s">
        <v>1109</v>
      </c>
      <c r="B61" s="153" t="s">
        <v>1122</v>
      </c>
      <c r="C61" s="474"/>
      <c r="D61" s="475">
        <f>D62+D66+D68+D70</f>
        <v>19805783</v>
      </c>
      <c r="E61" s="318">
        <f>E62+E66+E68+E70</f>
        <v>12483</v>
      </c>
      <c r="F61" s="324">
        <f t="shared" si="0"/>
        <v>0.06302704619150881</v>
      </c>
    </row>
    <row r="62" spans="1:6" ht="34.5" customHeight="1">
      <c r="A62" s="589" t="s">
        <v>1108</v>
      </c>
      <c r="B62" s="153" t="s">
        <v>1125</v>
      </c>
      <c r="C62" s="293"/>
      <c r="D62" s="466">
        <f>D63</f>
        <v>12483</v>
      </c>
      <c r="E62" s="318">
        <f>E63</f>
        <v>12483</v>
      </c>
      <c r="F62" s="324">
        <f t="shared" si="0"/>
        <v>100</v>
      </c>
    </row>
    <row r="63" spans="1:6" ht="39" customHeight="1">
      <c r="A63" s="509" t="s">
        <v>1107</v>
      </c>
      <c r="B63" s="153" t="s">
        <v>1125</v>
      </c>
      <c r="C63" s="293"/>
      <c r="D63" s="466">
        <f>D64</f>
        <v>12483</v>
      </c>
      <c r="E63" s="318">
        <f>E64</f>
        <v>12483</v>
      </c>
      <c r="F63" s="324">
        <f t="shared" si="0"/>
        <v>100</v>
      </c>
    </row>
    <row r="64" spans="1:6" ht="37.5" customHeight="1">
      <c r="A64" s="104" t="s">
        <v>1118</v>
      </c>
      <c r="B64" s="153" t="s">
        <v>1125</v>
      </c>
      <c r="C64" s="293">
        <v>400</v>
      </c>
      <c r="D64" s="466">
        <f>'Ведом. 2021'!G106</f>
        <v>12483</v>
      </c>
      <c r="E64" s="318">
        <f>'Ведом. 2021'!H106</f>
        <v>12483</v>
      </c>
      <c r="F64" s="324">
        <f t="shared" si="0"/>
        <v>100</v>
      </c>
    </row>
    <row r="65" spans="1:6" ht="54" customHeight="1">
      <c r="A65" s="104" t="s">
        <v>1121</v>
      </c>
      <c r="B65" s="501" t="s">
        <v>1124</v>
      </c>
      <c r="C65" s="293"/>
      <c r="D65" s="466">
        <f>D66+D68+D70</f>
        <v>19793300</v>
      </c>
      <c r="E65" s="318">
        <f>E66+E68+E70</f>
        <v>0</v>
      </c>
      <c r="F65" s="324">
        <f t="shared" si="0"/>
        <v>0</v>
      </c>
    </row>
    <row r="66" spans="1:6" ht="36" customHeight="1">
      <c r="A66" s="605" t="s">
        <v>1143</v>
      </c>
      <c r="B66" s="542" t="s">
        <v>1123</v>
      </c>
      <c r="C66" s="293"/>
      <c r="D66" s="466">
        <f>D67</f>
        <v>13332800</v>
      </c>
      <c r="E66" s="318">
        <f>E67</f>
        <v>0</v>
      </c>
      <c r="F66" s="324">
        <f t="shared" si="0"/>
        <v>0</v>
      </c>
    </row>
    <row r="67" spans="1:6" ht="45" customHeight="1">
      <c r="A67" s="104" t="s">
        <v>1118</v>
      </c>
      <c r="B67" s="542" t="s">
        <v>1123</v>
      </c>
      <c r="C67" s="293">
        <v>400</v>
      </c>
      <c r="D67" s="466">
        <f>'Ведом. 2021'!G745</f>
        <v>13332800</v>
      </c>
      <c r="E67" s="318">
        <f>'Ведом. 2021'!H745</f>
        <v>0</v>
      </c>
      <c r="F67" s="324">
        <f t="shared" si="0"/>
        <v>0</v>
      </c>
    </row>
    <row r="68" spans="1:6" ht="36" customHeight="1">
      <c r="A68" s="509" t="s">
        <v>1140</v>
      </c>
      <c r="B68" s="542" t="s">
        <v>1126</v>
      </c>
      <c r="C68" s="545"/>
      <c r="D68" s="466">
        <f>D69</f>
        <v>2122400</v>
      </c>
      <c r="E68" s="318">
        <f>E69</f>
        <v>0</v>
      </c>
      <c r="F68" s="324">
        <f t="shared" si="0"/>
        <v>0</v>
      </c>
    </row>
    <row r="69" spans="1:6" ht="36.75" customHeight="1">
      <c r="A69" s="104" t="s">
        <v>485</v>
      </c>
      <c r="B69" s="542" t="s">
        <v>1126</v>
      </c>
      <c r="C69" s="293">
        <v>240</v>
      </c>
      <c r="D69" s="466">
        <f>'Ведом. 2021'!G112</f>
        <v>2122400</v>
      </c>
      <c r="E69" s="318">
        <f>'Ведом. 2021'!H112</f>
        <v>0</v>
      </c>
      <c r="F69" s="324">
        <f t="shared" si="0"/>
        <v>0</v>
      </c>
    </row>
    <row r="70" spans="1:6" ht="32.25" customHeight="1">
      <c r="A70" s="509" t="s">
        <v>1128</v>
      </c>
      <c r="B70" s="542" t="s">
        <v>1127</v>
      </c>
      <c r="C70" s="293"/>
      <c r="D70" s="466">
        <f>D71</f>
        <v>4338100</v>
      </c>
      <c r="E70" s="318">
        <f>E71</f>
        <v>0</v>
      </c>
      <c r="F70" s="324">
        <f t="shared" si="0"/>
        <v>0</v>
      </c>
    </row>
    <row r="71" spans="1:6" ht="45.75" customHeight="1">
      <c r="A71" s="104" t="s">
        <v>485</v>
      </c>
      <c r="B71" s="542" t="s">
        <v>1127</v>
      </c>
      <c r="C71" s="293">
        <v>240</v>
      </c>
      <c r="D71" s="466">
        <f>'Ведом. 2021'!G437</f>
        <v>4338100</v>
      </c>
      <c r="E71" s="318">
        <f>'Ведом. 2021'!H437</f>
        <v>0</v>
      </c>
      <c r="F71" s="324">
        <f t="shared" si="0"/>
        <v>0</v>
      </c>
    </row>
    <row r="72" spans="1:6" ht="37.5" customHeight="1">
      <c r="A72" s="107" t="s">
        <v>1094</v>
      </c>
      <c r="B72" s="580" t="s">
        <v>968</v>
      </c>
      <c r="C72" s="290"/>
      <c r="D72" s="323">
        <f>D73+D76</f>
        <v>85000</v>
      </c>
      <c r="E72" s="318">
        <f>E73+E76</f>
        <v>0</v>
      </c>
      <c r="F72" s="324">
        <f t="shared" si="0"/>
        <v>0</v>
      </c>
    </row>
    <row r="73" spans="1:6" ht="33">
      <c r="A73" s="66" t="s">
        <v>723</v>
      </c>
      <c r="B73" s="578" t="s">
        <v>1095</v>
      </c>
      <c r="C73" s="289"/>
      <c r="D73" s="324">
        <f>D74</f>
        <v>85000</v>
      </c>
      <c r="E73" s="318">
        <f>E74</f>
        <v>0</v>
      </c>
      <c r="F73" s="324">
        <f t="shared" si="0"/>
        <v>0</v>
      </c>
    </row>
    <row r="74" spans="1:6" ht="39" customHeight="1">
      <c r="A74" s="66" t="s">
        <v>583</v>
      </c>
      <c r="B74" s="578" t="s">
        <v>1096</v>
      </c>
      <c r="C74" s="289"/>
      <c r="D74" s="324">
        <f>D75</f>
        <v>85000</v>
      </c>
      <c r="E74" s="318">
        <f>E75</f>
        <v>0</v>
      </c>
      <c r="F74" s="324">
        <f t="shared" si="0"/>
        <v>0</v>
      </c>
    </row>
    <row r="75" spans="1:6" ht="23.25" customHeight="1">
      <c r="A75" s="104" t="s">
        <v>485</v>
      </c>
      <c r="B75" s="578" t="s">
        <v>1096</v>
      </c>
      <c r="C75" s="293">
        <v>240</v>
      </c>
      <c r="D75" s="466">
        <f>'Ведом. 2021'!G118</f>
        <v>85000</v>
      </c>
      <c r="E75" s="318">
        <f>'Ведом. 2021'!H118</f>
        <v>0</v>
      </c>
      <c r="F75" s="324">
        <f t="shared" si="0"/>
        <v>0</v>
      </c>
    </row>
    <row r="76" spans="1:6" ht="0.75" customHeight="1" hidden="1">
      <c r="A76" s="248" t="s">
        <v>723</v>
      </c>
      <c r="B76" s="281" t="s">
        <v>976</v>
      </c>
      <c r="C76" s="293"/>
      <c r="D76" s="466">
        <f>D77</f>
        <v>0</v>
      </c>
      <c r="E76" s="318">
        <f>E77</f>
        <v>0</v>
      </c>
      <c r="F76" s="324" t="e">
        <f t="shared" si="0"/>
        <v>#DIV/0!</v>
      </c>
    </row>
    <row r="77" spans="1:6" ht="18" customHeight="1" hidden="1">
      <c r="A77" s="483" t="s">
        <v>990</v>
      </c>
      <c r="B77" s="281" t="s">
        <v>976</v>
      </c>
      <c r="C77" s="293"/>
      <c r="D77" s="466">
        <f>D78</f>
        <v>0</v>
      </c>
      <c r="E77" s="318">
        <f>E78</f>
        <v>0</v>
      </c>
      <c r="F77" s="324" t="e">
        <f aca="true" t="shared" si="5" ref="F77:F140">E77*100/D77</f>
        <v>#DIV/0!</v>
      </c>
    </row>
    <row r="78" spans="1:6" ht="33" hidden="1">
      <c r="A78" s="48" t="s">
        <v>485</v>
      </c>
      <c r="B78" s="43" t="s">
        <v>976</v>
      </c>
      <c r="C78" s="289">
        <v>240</v>
      </c>
      <c r="D78" s="324">
        <f>'Ведом. 2021'!G121</f>
        <v>0</v>
      </c>
      <c r="E78" s="318">
        <f>'Ведом. 2021'!H121</f>
        <v>0</v>
      </c>
      <c r="F78" s="324" t="e">
        <f t="shared" si="5"/>
        <v>#DIV/0!</v>
      </c>
    </row>
    <row r="79" spans="1:6" ht="37.5" customHeight="1">
      <c r="A79" s="476" t="s">
        <v>1078</v>
      </c>
      <c r="B79" s="47" t="s">
        <v>977</v>
      </c>
      <c r="C79" s="290"/>
      <c r="D79" s="323">
        <f>D80+D82+D84</f>
        <v>10891632.65</v>
      </c>
      <c r="E79" s="318">
        <f>E80+E82+E84</f>
        <v>1100738.3299999998</v>
      </c>
      <c r="F79" s="324">
        <f t="shared" si="5"/>
        <v>10.106274838419194</v>
      </c>
    </row>
    <row r="80" spans="1:6" ht="36.75" customHeight="1">
      <c r="A80" s="465" t="s">
        <v>969</v>
      </c>
      <c r="B80" s="43" t="s">
        <v>978</v>
      </c>
      <c r="C80" s="289"/>
      <c r="D80" s="324">
        <f>D81</f>
        <v>3678572.26</v>
      </c>
      <c r="E80" s="318">
        <f>E81</f>
        <v>1021580.33</v>
      </c>
      <c r="F80" s="324">
        <f t="shared" si="5"/>
        <v>27.771109490180304</v>
      </c>
    </row>
    <row r="81" spans="1:6" ht="24" customHeight="1">
      <c r="A81" s="104" t="s">
        <v>485</v>
      </c>
      <c r="B81" s="43" t="s">
        <v>978</v>
      </c>
      <c r="C81" s="289">
        <v>240</v>
      </c>
      <c r="D81" s="324">
        <f>'Ведом. 2021'!G134</f>
        <v>3678572.26</v>
      </c>
      <c r="E81" s="318">
        <f>'Ведом. 2021'!H134</f>
        <v>1021580.33</v>
      </c>
      <c r="F81" s="324">
        <f t="shared" si="5"/>
        <v>27.771109490180304</v>
      </c>
    </row>
    <row r="82" spans="1:6" ht="20.25" customHeight="1">
      <c r="A82" s="465" t="s">
        <v>970</v>
      </c>
      <c r="B82" s="43" t="s">
        <v>979</v>
      </c>
      <c r="C82" s="289"/>
      <c r="D82" s="324">
        <f>D83</f>
        <v>306532.56</v>
      </c>
      <c r="E82" s="318">
        <f>E83</f>
        <v>10887.6</v>
      </c>
      <c r="F82" s="324">
        <f t="shared" si="5"/>
        <v>3.5518575905933125</v>
      </c>
    </row>
    <row r="83" spans="1:6" ht="24.75" customHeight="1">
      <c r="A83" s="104" t="s">
        <v>485</v>
      </c>
      <c r="B83" s="43" t="s">
        <v>979</v>
      </c>
      <c r="C83" s="289">
        <v>240</v>
      </c>
      <c r="D83" s="324">
        <f>'Ведом. 2021'!G140</f>
        <v>306532.56</v>
      </c>
      <c r="E83" s="318">
        <f>'Ведом. 2021'!H140</f>
        <v>10887.6</v>
      </c>
      <c r="F83" s="324">
        <f t="shared" si="5"/>
        <v>3.5518575905933125</v>
      </c>
    </row>
    <row r="84" spans="1:6" ht="22.5" customHeight="1">
      <c r="A84" s="465" t="s">
        <v>971</v>
      </c>
      <c r="B84" s="43" t="s">
        <v>980</v>
      </c>
      <c r="C84" s="289"/>
      <c r="D84" s="324">
        <f>D85</f>
        <v>6906527.83</v>
      </c>
      <c r="E84" s="318">
        <f>E85</f>
        <v>68270.4</v>
      </c>
      <c r="F84" s="324">
        <f t="shared" si="5"/>
        <v>0.9884909129512621</v>
      </c>
    </row>
    <row r="85" spans="1:6" ht="30.75" customHeight="1">
      <c r="A85" s="104" t="s">
        <v>485</v>
      </c>
      <c r="B85" s="43" t="s">
        <v>980</v>
      </c>
      <c r="C85" s="289">
        <v>240</v>
      </c>
      <c r="D85" s="324">
        <f>'Ведом. 2021'!G142</f>
        <v>6906527.83</v>
      </c>
      <c r="E85" s="318">
        <f>'Ведом. 2021'!H142</f>
        <v>68270.4</v>
      </c>
      <c r="F85" s="324">
        <f t="shared" si="5"/>
        <v>0.9884909129512621</v>
      </c>
    </row>
    <row r="86" spans="1:6" ht="24.75" customHeight="1">
      <c r="A86" s="68" t="s">
        <v>1073</v>
      </c>
      <c r="B86" s="473" t="s">
        <v>964</v>
      </c>
      <c r="C86" s="293"/>
      <c r="D86" s="469">
        <f>D87</f>
        <v>8438714.95</v>
      </c>
      <c r="E86" s="317">
        <f>E87</f>
        <v>1749495.6600000001</v>
      </c>
      <c r="F86" s="323">
        <f t="shared" si="5"/>
        <v>20.73177812458282</v>
      </c>
    </row>
    <row r="87" spans="1:6" s="298" customFormat="1" ht="33.75" customHeight="1">
      <c r="A87" s="467" t="s">
        <v>940</v>
      </c>
      <c r="B87" s="470" t="s">
        <v>981</v>
      </c>
      <c r="C87" s="471"/>
      <c r="D87" s="469">
        <f>D88+D97</f>
        <v>8438714.95</v>
      </c>
      <c r="E87" s="317">
        <f>E88+E97</f>
        <v>1749495.6600000001</v>
      </c>
      <c r="F87" s="323">
        <f t="shared" si="5"/>
        <v>20.73177812458282</v>
      </c>
    </row>
    <row r="88" spans="1:6" ht="20.25" customHeight="1">
      <c r="A88" s="494" t="s">
        <v>780</v>
      </c>
      <c r="B88" s="281" t="s">
        <v>988</v>
      </c>
      <c r="C88" s="293"/>
      <c r="D88" s="466">
        <f>D89+D93+D95</f>
        <v>6242160.52</v>
      </c>
      <c r="E88" s="318">
        <f>E89+E93+E95</f>
        <v>1183618</v>
      </c>
      <c r="F88" s="324">
        <f t="shared" si="5"/>
        <v>18.961671943675043</v>
      </c>
    </row>
    <row r="89" spans="1:6" ht="36.75" customHeight="1">
      <c r="A89" s="48" t="s">
        <v>941</v>
      </c>
      <c r="B89" s="281" t="s">
        <v>982</v>
      </c>
      <c r="C89" s="293"/>
      <c r="D89" s="466">
        <f>D90+D91+D92</f>
        <v>5340877.52</v>
      </c>
      <c r="E89" s="318">
        <f>E90+E91+E92</f>
        <v>1180618</v>
      </c>
      <c r="F89" s="324">
        <f t="shared" si="5"/>
        <v>22.105318752937816</v>
      </c>
    </row>
    <row r="90" spans="1:6" ht="20.25" customHeight="1">
      <c r="A90" s="48" t="s">
        <v>491</v>
      </c>
      <c r="B90" s="281" t="s">
        <v>982</v>
      </c>
      <c r="C90" s="293">
        <v>110</v>
      </c>
      <c r="D90" s="466">
        <f>'Ведом. 2021'!G397</f>
        <v>3016863</v>
      </c>
      <c r="E90" s="318">
        <f>'Ведом. 2021'!H397</f>
        <v>656739.92</v>
      </c>
      <c r="F90" s="324">
        <f t="shared" si="5"/>
        <v>21.768967301465132</v>
      </c>
    </row>
    <row r="91" spans="1:6" ht="19.5" customHeight="1">
      <c r="A91" s="48" t="s">
        <v>485</v>
      </c>
      <c r="B91" s="281" t="s">
        <v>982</v>
      </c>
      <c r="C91" s="293">
        <v>240</v>
      </c>
      <c r="D91" s="466">
        <f>'Ведом. 2021'!G398</f>
        <v>2274014.52</v>
      </c>
      <c r="E91" s="318">
        <f>'Ведом. 2021'!H398</f>
        <v>523878.08</v>
      </c>
      <c r="F91" s="324">
        <f t="shared" si="5"/>
        <v>23.037587288580724</v>
      </c>
    </row>
    <row r="92" spans="1:6" ht="21" customHeight="1">
      <c r="A92" s="385" t="s">
        <v>487</v>
      </c>
      <c r="B92" s="281" t="s">
        <v>982</v>
      </c>
      <c r="C92" s="293">
        <v>850</v>
      </c>
      <c r="D92" s="466">
        <f>'Ведом. 2021'!G399</f>
        <v>50000</v>
      </c>
      <c r="E92" s="318">
        <f>'Ведом. 2021'!H399</f>
        <v>0</v>
      </c>
      <c r="F92" s="324">
        <f t="shared" si="5"/>
        <v>0</v>
      </c>
    </row>
    <row r="93" spans="1:6" ht="20.25" customHeight="1">
      <c r="A93" s="374" t="s">
        <v>1001</v>
      </c>
      <c r="B93" s="470" t="s">
        <v>1000</v>
      </c>
      <c r="C93" s="471"/>
      <c r="D93" s="469">
        <f>D94</f>
        <v>150000</v>
      </c>
      <c r="E93" s="318">
        <f>E94</f>
        <v>3000</v>
      </c>
      <c r="F93" s="324">
        <f t="shared" si="5"/>
        <v>2</v>
      </c>
    </row>
    <row r="94" spans="1:6" ht="34.5" customHeight="1">
      <c r="A94" s="48" t="s">
        <v>485</v>
      </c>
      <c r="B94" s="281" t="s">
        <v>1000</v>
      </c>
      <c r="C94" s="293">
        <v>240</v>
      </c>
      <c r="D94" s="466">
        <f>'Ведом. 2021'!G433</f>
        <v>150000</v>
      </c>
      <c r="E94" s="318">
        <f>'Ведом. 2021'!H433</f>
        <v>3000</v>
      </c>
      <c r="F94" s="324">
        <f t="shared" si="5"/>
        <v>2</v>
      </c>
    </row>
    <row r="95" spans="1:6" s="298" customFormat="1" ht="8.25" customHeight="1" hidden="1">
      <c r="A95" s="577" t="s">
        <v>1100</v>
      </c>
      <c r="B95" s="542" t="s">
        <v>1099</v>
      </c>
      <c r="C95" s="585"/>
      <c r="D95" s="563">
        <f>D96</f>
        <v>751283</v>
      </c>
      <c r="E95" s="317">
        <f>E96</f>
        <v>0</v>
      </c>
      <c r="F95" s="323">
        <f t="shared" si="5"/>
        <v>0</v>
      </c>
    </row>
    <row r="96" spans="1:6" s="298" customFormat="1" ht="22.5" customHeight="1" hidden="1">
      <c r="A96" s="101" t="s">
        <v>485</v>
      </c>
      <c r="B96" s="542" t="s">
        <v>1099</v>
      </c>
      <c r="C96" s="585">
        <v>240</v>
      </c>
      <c r="D96" s="563">
        <f>'Ведом. 2021'!G440</f>
        <v>751283</v>
      </c>
      <c r="E96" s="317">
        <f>'Ведом. 2021'!H440</f>
        <v>0</v>
      </c>
      <c r="F96" s="323">
        <f t="shared" si="5"/>
        <v>0</v>
      </c>
    </row>
    <row r="97" spans="1:6" ht="18" customHeight="1">
      <c r="A97" s="468" t="s">
        <v>797</v>
      </c>
      <c r="B97" s="470" t="s">
        <v>983</v>
      </c>
      <c r="C97" s="471"/>
      <c r="D97" s="469">
        <f>D98</f>
        <v>2196554.43</v>
      </c>
      <c r="E97" s="318">
        <f>E98</f>
        <v>565877.66</v>
      </c>
      <c r="F97" s="324">
        <f t="shared" si="5"/>
        <v>25.762059536125403</v>
      </c>
    </row>
    <row r="98" spans="1:6" ht="38.25" customHeight="1">
      <c r="A98" s="49" t="s">
        <v>526</v>
      </c>
      <c r="B98" s="281" t="s">
        <v>983</v>
      </c>
      <c r="C98" s="293"/>
      <c r="D98" s="466">
        <f>D99+D100+D101</f>
        <v>2196554.43</v>
      </c>
      <c r="E98" s="318">
        <f>E99+E100+E101</f>
        <v>565877.66</v>
      </c>
      <c r="F98" s="324">
        <f t="shared" si="5"/>
        <v>25.762059536125403</v>
      </c>
    </row>
    <row r="99" spans="1:6" ht="20.25" customHeight="1">
      <c r="A99" s="48" t="s">
        <v>482</v>
      </c>
      <c r="B99" s="281" t="s">
        <v>983</v>
      </c>
      <c r="C99" s="293">
        <v>120</v>
      </c>
      <c r="D99" s="466">
        <f>'Ведом. 2021'!G460</f>
        <v>1906054</v>
      </c>
      <c r="E99" s="318">
        <f>'Ведом. 2021'!H460</f>
        <v>519517.86</v>
      </c>
      <c r="F99" s="324">
        <f t="shared" si="5"/>
        <v>27.25619840781006</v>
      </c>
    </row>
    <row r="100" spans="1:6" ht="15" customHeight="1">
      <c r="A100" s="49" t="s">
        <v>485</v>
      </c>
      <c r="B100" s="281" t="s">
        <v>983</v>
      </c>
      <c r="C100" s="293">
        <v>240</v>
      </c>
      <c r="D100" s="466">
        <f>'Ведом. 2021'!G461</f>
        <v>285500</v>
      </c>
      <c r="E100" s="318">
        <f>'Ведом. 2021'!H461</f>
        <v>46359.8</v>
      </c>
      <c r="F100" s="324">
        <f t="shared" si="5"/>
        <v>16.238108581436077</v>
      </c>
    </row>
    <row r="101" spans="1:6" ht="16.5">
      <c r="A101" s="48" t="s">
        <v>487</v>
      </c>
      <c r="B101" s="281" t="s">
        <v>983</v>
      </c>
      <c r="C101" s="293">
        <v>850</v>
      </c>
      <c r="D101" s="466">
        <f>'Ведом. 2021'!G462</f>
        <v>5000.43</v>
      </c>
      <c r="E101" s="318">
        <f>'Ведом. 2021'!H462</f>
        <v>0</v>
      </c>
      <c r="F101" s="324">
        <f t="shared" si="5"/>
        <v>0</v>
      </c>
    </row>
    <row r="102" spans="1:6" ht="36.75" customHeight="1">
      <c r="A102" s="197" t="s">
        <v>1074</v>
      </c>
      <c r="B102" s="470" t="s">
        <v>967</v>
      </c>
      <c r="C102" s="293"/>
      <c r="D102" s="469">
        <f>D103+D106+D109</f>
        <v>857465</v>
      </c>
      <c r="E102" s="318">
        <f>E103+E106+E109</f>
        <v>218472.52</v>
      </c>
      <c r="F102" s="324">
        <f t="shared" si="5"/>
        <v>25.478884852442956</v>
      </c>
    </row>
    <row r="103" spans="1:6" ht="21.75" customHeight="1">
      <c r="A103" s="48" t="s">
        <v>821</v>
      </c>
      <c r="B103" s="281" t="s">
        <v>984</v>
      </c>
      <c r="C103" s="293"/>
      <c r="D103" s="466">
        <f>D104</f>
        <v>820465</v>
      </c>
      <c r="E103" s="318">
        <f>E104</f>
        <v>208472.52</v>
      </c>
      <c r="F103" s="324">
        <f t="shared" si="5"/>
        <v>25.40906924731707</v>
      </c>
    </row>
    <row r="104" spans="1:6" ht="17.25" customHeight="1">
      <c r="A104" s="101" t="s">
        <v>823</v>
      </c>
      <c r="B104" s="235" t="s">
        <v>984</v>
      </c>
      <c r="C104" s="289"/>
      <c r="D104" s="324">
        <f>D105</f>
        <v>820465</v>
      </c>
      <c r="E104" s="318">
        <f>E105</f>
        <v>208472.52</v>
      </c>
      <c r="F104" s="324">
        <f t="shared" si="5"/>
        <v>25.40906924731707</v>
      </c>
    </row>
    <row r="105" spans="1:6" ht="20.25" customHeight="1">
      <c r="A105" s="101" t="s">
        <v>504</v>
      </c>
      <c r="B105" s="235" t="s">
        <v>984</v>
      </c>
      <c r="C105" s="289">
        <v>310</v>
      </c>
      <c r="D105" s="324">
        <f>'Ведом. 2021'!G468</f>
        <v>820465</v>
      </c>
      <c r="E105" s="318">
        <f>'Ведом. 2021'!H468</f>
        <v>208472.52</v>
      </c>
      <c r="F105" s="324">
        <f t="shared" si="5"/>
        <v>25.40906924731707</v>
      </c>
    </row>
    <row r="106" spans="1:6" ht="18" customHeight="1">
      <c r="A106" s="273" t="s">
        <v>821</v>
      </c>
      <c r="B106" s="281" t="s">
        <v>1012</v>
      </c>
      <c r="C106" s="289"/>
      <c r="D106" s="324">
        <f>D107</f>
        <v>17000</v>
      </c>
      <c r="E106" s="318">
        <f>E107</f>
        <v>0</v>
      </c>
      <c r="F106" s="324">
        <f t="shared" si="5"/>
        <v>0</v>
      </c>
    </row>
    <row r="107" spans="1:6" ht="69" customHeight="1">
      <c r="A107" s="101" t="s">
        <v>1019</v>
      </c>
      <c r="B107" s="281" t="s">
        <v>1012</v>
      </c>
      <c r="C107" s="289"/>
      <c r="D107" s="324">
        <f>D108</f>
        <v>17000</v>
      </c>
      <c r="E107" s="318">
        <f>E108</f>
        <v>0</v>
      </c>
      <c r="F107" s="324">
        <f t="shared" si="5"/>
        <v>0</v>
      </c>
    </row>
    <row r="108" spans="1:6" ht="38.25" customHeight="1">
      <c r="A108" s="101" t="s">
        <v>1061</v>
      </c>
      <c r="B108" s="281" t="s">
        <v>1012</v>
      </c>
      <c r="C108" s="289">
        <v>310</v>
      </c>
      <c r="D108" s="324">
        <f>'Ведом. 2021'!G473</f>
        <v>17000</v>
      </c>
      <c r="E108" s="318">
        <f>'Ведом. 2021'!H473</f>
        <v>0</v>
      </c>
      <c r="F108" s="324">
        <f t="shared" si="5"/>
        <v>0</v>
      </c>
    </row>
    <row r="109" spans="1:6" ht="17.25" customHeight="1">
      <c r="A109" s="49" t="s">
        <v>821</v>
      </c>
      <c r="B109" s="235" t="s">
        <v>1058</v>
      </c>
      <c r="C109" s="289"/>
      <c r="D109" s="324">
        <f>D110+D112</f>
        <v>20000</v>
      </c>
      <c r="E109" s="318">
        <f>E110+E112</f>
        <v>10000</v>
      </c>
      <c r="F109" s="324">
        <f t="shared" si="5"/>
        <v>50</v>
      </c>
    </row>
    <row r="110" spans="1:6" ht="31.5" customHeight="1" hidden="1">
      <c r="A110" s="459" t="s">
        <v>1017</v>
      </c>
      <c r="B110" s="235" t="s">
        <v>985</v>
      </c>
      <c r="C110" s="289"/>
      <c r="D110" s="324">
        <f>D111</f>
        <v>0</v>
      </c>
      <c r="E110" s="318">
        <f>E111</f>
        <v>0</v>
      </c>
      <c r="F110" s="324" t="e">
        <f t="shared" si="5"/>
        <v>#DIV/0!</v>
      </c>
    </row>
    <row r="111" spans="1:6" ht="31.5" customHeight="1" hidden="1">
      <c r="A111" s="459" t="s">
        <v>504</v>
      </c>
      <c r="B111" s="235" t="s">
        <v>1055</v>
      </c>
      <c r="C111" s="289">
        <v>310</v>
      </c>
      <c r="D111" s="324">
        <f>'Ведом. 2021'!G475</f>
        <v>0</v>
      </c>
      <c r="E111" s="318">
        <f>'Ведом. 2021'!H475</f>
        <v>0</v>
      </c>
      <c r="F111" s="324" t="e">
        <f t="shared" si="5"/>
        <v>#DIV/0!</v>
      </c>
    </row>
    <row r="112" spans="1:6" ht="20.25" customHeight="1">
      <c r="A112" s="459" t="s">
        <v>508</v>
      </c>
      <c r="B112" s="235" t="s">
        <v>985</v>
      </c>
      <c r="C112" s="289"/>
      <c r="D112" s="324">
        <f>D113</f>
        <v>20000</v>
      </c>
      <c r="E112" s="318">
        <f>E113</f>
        <v>10000</v>
      </c>
      <c r="F112" s="324">
        <f t="shared" si="5"/>
        <v>50</v>
      </c>
    </row>
    <row r="113" spans="1:6" ht="34.5" customHeight="1">
      <c r="A113" s="459" t="s">
        <v>1060</v>
      </c>
      <c r="B113" s="235" t="s">
        <v>985</v>
      </c>
      <c r="C113" s="289">
        <v>320</v>
      </c>
      <c r="D113" s="324">
        <f>'Ведом. 2021'!G477</f>
        <v>20000</v>
      </c>
      <c r="E113" s="318">
        <f>'Ведом. 2021'!H477</f>
        <v>10000</v>
      </c>
      <c r="F113" s="324">
        <f t="shared" si="5"/>
        <v>50</v>
      </c>
    </row>
    <row r="114" spans="1:6" ht="33.75" customHeight="1">
      <c r="A114" s="107" t="s">
        <v>1075</v>
      </c>
      <c r="B114" s="234" t="s">
        <v>965</v>
      </c>
      <c r="C114" s="289"/>
      <c r="D114" s="323">
        <f>D115</f>
        <v>80000</v>
      </c>
      <c r="E114" s="318">
        <f>E115</f>
        <v>58466</v>
      </c>
      <c r="F114" s="324">
        <f t="shared" si="5"/>
        <v>73.0825</v>
      </c>
    </row>
    <row r="115" spans="1:6" ht="17.25" customHeight="1">
      <c r="A115" s="104" t="s">
        <v>799</v>
      </c>
      <c r="B115" s="235" t="s">
        <v>966</v>
      </c>
      <c r="C115" s="289"/>
      <c r="D115" s="324">
        <f>D116</f>
        <v>80000</v>
      </c>
      <c r="E115" s="318">
        <f>E116</f>
        <v>58466</v>
      </c>
      <c r="F115" s="324">
        <f t="shared" si="5"/>
        <v>73.0825</v>
      </c>
    </row>
    <row r="116" spans="1:6" ht="21.75" customHeight="1">
      <c r="A116" s="104" t="s">
        <v>532</v>
      </c>
      <c r="B116" s="235" t="s">
        <v>986</v>
      </c>
      <c r="C116" s="289"/>
      <c r="D116" s="324">
        <f>'Ведом. 2021'!G483</f>
        <v>80000</v>
      </c>
      <c r="E116" s="318">
        <f>'Ведом. 2021'!H483</f>
        <v>58466</v>
      </c>
      <c r="F116" s="324">
        <f t="shared" si="5"/>
        <v>73.0825</v>
      </c>
    </row>
    <row r="117" spans="1:6" ht="21" customHeight="1">
      <c r="A117" s="104" t="s">
        <v>485</v>
      </c>
      <c r="B117" s="235" t="s">
        <v>986</v>
      </c>
      <c r="C117" s="289">
        <v>240</v>
      </c>
      <c r="D117" s="324">
        <f>'Ведом. 2021'!G483</f>
        <v>80000</v>
      </c>
      <c r="E117" s="318">
        <f>'Ведом. 2021'!H483</f>
        <v>58466</v>
      </c>
      <c r="F117" s="324">
        <f t="shared" si="5"/>
        <v>73.0825</v>
      </c>
    </row>
    <row r="118" spans="1:6" ht="50.25">
      <c r="A118" s="380" t="s">
        <v>588</v>
      </c>
      <c r="B118" s="381" t="s">
        <v>625</v>
      </c>
      <c r="C118" s="382"/>
      <c r="D118" s="386">
        <f>D119+D123+D131</f>
        <v>8132873.13</v>
      </c>
      <c r="E118" s="383">
        <f>E119+E123+E131</f>
        <v>1710887.34</v>
      </c>
      <c r="F118" s="386">
        <f t="shared" si="5"/>
        <v>21.03669038791461</v>
      </c>
    </row>
    <row r="119" spans="1:6" s="298" customFormat="1" ht="33">
      <c r="A119" s="45" t="s">
        <v>75</v>
      </c>
      <c r="B119" s="47" t="s">
        <v>623</v>
      </c>
      <c r="C119" s="301"/>
      <c r="D119" s="321">
        <f aca="true" t="shared" si="6" ref="D119:E121">D120</f>
        <v>1191792</v>
      </c>
      <c r="E119" s="384">
        <f t="shared" si="6"/>
        <v>286178.99</v>
      </c>
      <c r="F119" s="321">
        <f t="shared" si="5"/>
        <v>24.012494629935425</v>
      </c>
    </row>
    <row r="120" spans="1:6" s="298" customFormat="1" ht="33">
      <c r="A120" s="45" t="s">
        <v>549</v>
      </c>
      <c r="B120" s="47" t="s">
        <v>623</v>
      </c>
      <c r="C120" s="47"/>
      <c r="D120" s="321">
        <f t="shared" si="6"/>
        <v>1191792</v>
      </c>
      <c r="E120" s="384">
        <f t="shared" si="6"/>
        <v>286178.99</v>
      </c>
      <c r="F120" s="321">
        <f t="shared" si="5"/>
        <v>24.012494629935425</v>
      </c>
    </row>
    <row r="121" spans="1:6" ht="16.5">
      <c r="A121" s="41" t="s">
        <v>248</v>
      </c>
      <c r="B121" s="43" t="s">
        <v>624</v>
      </c>
      <c r="C121" s="43"/>
      <c r="D121" s="320">
        <f t="shared" si="6"/>
        <v>1191792</v>
      </c>
      <c r="E121" s="314">
        <f t="shared" si="6"/>
        <v>286178.99</v>
      </c>
      <c r="F121" s="320">
        <f t="shared" si="5"/>
        <v>24.012494629935425</v>
      </c>
    </row>
    <row r="122" spans="1:6" ht="33">
      <c r="A122" s="41" t="s">
        <v>482</v>
      </c>
      <c r="B122" s="43" t="s">
        <v>624</v>
      </c>
      <c r="C122" s="43" t="s">
        <v>483</v>
      </c>
      <c r="D122" s="320">
        <f>'Ведом. 2021'!G21</f>
        <v>1191792</v>
      </c>
      <c r="E122" s="314">
        <f>'Ведом. 2021'!H21</f>
        <v>286178.99</v>
      </c>
      <c r="F122" s="320">
        <f t="shared" si="5"/>
        <v>24.012494629935425</v>
      </c>
    </row>
    <row r="123" spans="1:6" s="1" customFormat="1" ht="20.25" customHeight="1">
      <c r="A123" s="45" t="s">
        <v>550</v>
      </c>
      <c r="B123" s="71" t="s">
        <v>626</v>
      </c>
      <c r="C123" s="47"/>
      <c r="D123" s="57">
        <f>D124+D129</f>
        <v>4316132.13</v>
      </c>
      <c r="E123" s="315">
        <f>E124+E129</f>
        <v>972321.5800000001</v>
      </c>
      <c r="F123" s="57">
        <f t="shared" si="5"/>
        <v>22.52761386153394</v>
      </c>
    </row>
    <row r="124" spans="1:6" ht="16.5">
      <c r="A124" s="41" t="s">
        <v>484</v>
      </c>
      <c r="B124" s="52" t="s">
        <v>627</v>
      </c>
      <c r="C124" s="43"/>
      <c r="D124" s="320">
        <f>D125+D126+D127+D128</f>
        <v>4315132.13</v>
      </c>
      <c r="E124" s="320">
        <f>E125+E126+E127+E128</f>
        <v>972321.5800000001</v>
      </c>
      <c r="F124" s="320">
        <f t="shared" si="5"/>
        <v>22.532834469659683</v>
      </c>
    </row>
    <row r="125" spans="1:6" ht="33">
      <c r="A125" s="41" t="s">
        <v>482</v>
      </c>
      <c r="B125" s="52" t="s">
        <v>627</v>
      </c>
      <c r="C125" s="43" t="s">
        <v>483</v>
      </c>
      <c r="D125" s="320">
        <f>'Ведом. 2021'!G26</f>
        <v>1639208</v>
      </c>
      <c r="E125" s="314">
        <f>'Ведом. 2021'!H26</f>
        <v>368321.1</v>
      </c>
      <c r="F125" s="320">
        <f t="shared" si="5"/>
        <v>22.469454761079742</v>
      </c>
    </row>
    <row r="126" spans="1:6" ht="19.5" customHeight="1">
      <c r="A126" s="228" t="s">
        <v>485</v>
      </c>
      <c r="B126" s="52" t="s">
        <v>627</v>
      </c>
      <c r="C126" s="43" t="s">
        <v>486</v>
      </c>
      <c r="D126" s="320">
        <f>'Ведом. 2021'!G27</f>
        <v>2265924.13</v>
      </c>
      <c r="E126" s="314">
        <f>'Ведом. 2021'!H27</f>
        <v>592192.43</v>
      </c>
      <c r="F126" s="320">
        <f t="shared" si="5"/>
        <v>26.134698075703007</v>
      </c>
    </row>
    <row r="127" spans="1:6" ht="16.5" customHeight="1">
      <c r="A127" s="259" t="s">
        <v>574</v>
      </c>
      <c r="B127" s="52" t="s">
        <v>627</v>
      </c>
      <c r="C127" s="43" t="s">
        <v>573</v>
      </c>
      <c r="D127" s="320">
        <f>'Ведом. 2021'!G28</f>
        <v>50000</v>
      </c>
      <c r="E127" s="314">
        <f>'Ведом. 2021'!H28</f>
        <v>11808.05</v>
      </c>
      <c r="F127" s="320">
        <f t="shared" si="5"/>
        <v>23.6161</v>
      </c>
    </row>
    <row r="128" spans="1:6" ht="16.5">
      <c r="A128" s="229" t="s">
        <v>487</v>
      </c>
      <c r="B128" s="52" t="s">
        <v>627</v>
      </c>
      <c r="C128" s="43" t="s">
        <v>488</v>
      </c>
      <c r="D128" s="320">
        <f>'Ведом. 2021'!G29</f>
        <v>360000</v>
      </c>
      <c r="E128" s="314">
        <f>'Ведом. 2021'!H29</f>
        <v>0</v>
      </c>
      <c r="F128" s="320">
        <f t="shared" si="5"/>
        <v>0</v>
      </c>
    </row>
    <row r="129" spans="1:6" ht="43.5" customHeight="1">
      <c r="A129" s="576" t="s">
        <v>598</v>
      </c>
      <c r="B129" s="52" t="s">
        <v>1088</v>
      </c>
      <c r="C129" s="43"/>
      <c r="D129" s="320">
        <f>D130</f>
        <v>1000</v>
      </c>
      <c r="E129" s="314">
        <f>E130</f>
        <v>0</v>
      </c>
      <c r="F129" s="320">
        <f t="shared" si="5"/>
        <v>0</v>
      </c>
    </row>
    <row r="130" spans="1:6" ht="27" customHeight="1">
      <c r="A130" s="228" t="s">
        <v>485</v>
      </c>
      <c r="B130" s="52" t="s">
        <v>1088</v>
      </c>
      <c r="C130" s="294">
        <v>240</v>
      </c>
      <c r="D130" s="402">
        <f>'Ведом. 2021'!G31</f>
        <v>1000</v>
      </c>
      <c r="E130" s="314">
        <f>'Ведом. 2021'!H31</f>
        <v>0</v>
      </c>
      <c r="F130" s="320">
        <f t="shared" si="5"/>
        <v>0</v>
      </c>
    </row>
    <row r="131" spans="1:6" s="298" customFormat="1" ht="16.5">
      <c r="A131" s="45" t="s">
        <v>197</v>
      </c>
      <c r="B131" s="71" t="s">
        <v>633</v>
      </c>
      <c r="C131" s="301"/>
      <c r="D131" s="321">
        <f>D132+D137+D140+D142</f>
        <v>2624949</v>
      </c>
      <c r="E131" s="384">
        <f>E132+E137+E140+E142</f>
        <v>452386.77</v>
      </c>
      <c r="F131" s="321">
        <f t="shared" si="5"/>
        <v>17.234116548550087</v>
      </c>
    </row>
    <row r="132" spans="1:6" ht="24.75" customHeight="1">
      <c r="A132" s="41" t="s">
        <v>1018</v>
      </c>
      <c r="B132" s="52" t="s">
        <v>937</v>
      </c>
      <c r="C132" s="294"/>
      <c r="D132" s="320">
        <f>D133+D134+D136</f>
        <v>2218429</v>
      </c>
      <c r="E132" s="314">
        <f>E133+E134+E136</f>
        <v>353511.77</v>
      </c>
      <c r="F132" s="320">
        <f t="shared" si="5"/>
        <v>15.935230291345812</v>
      </c>
    </row>
    <row r="133" spans="1:6" ht="16.5">
      <c r="A133" s="229" t="s">
        <v>482</v>
      </c>
      <c r="B133" s="52" t="s">
        <v>937</v>
      </c>
      <c r="C133" s="151" t="s">
        <v>483</v>
      </c>
      <c r="D133" s="320">
        <f>'Ведом. 2021'!G98</f>
        <v>2032429</v>
      </c>
      <c r="E133" s="314">
        <f>'Ведом. 2021'!H98</f>
        <v>336314.01</v>
      </c>
      <c r="F133" s="320">
        <f t="shared" si="5"/>
        <v>16.547392799453267</v>
      </c>
    </row>
    <row r="134" spans="1:6" ht="21" customHeight="1">
      <c r="A134" s="228" t="s">
        <v>485</v>
      </c>
      <c r="B134" s="43" t="s">
        <v>937</v>
      </c>
      <c r="C134" s="43" t="s">
        <v>486</v>
      </c>
      <c r="D134" s="51">
        <f>'Ведом. 2021'!G99</f>
        <v>185000</v>
      </c>
      <c r="E134" s="316">
        <f>'Ведом. 2021'!H99</f>
        <v>17197.76</v>
      </c>
      <c r="F134" s="51">
        <f t="shared" si="5"/>
        <v>9.296086486486486</v>
      </c>
    </row>
    <row r="135" spans="1:6" ht="6" customHeight="1" hidden="1">
      <c r="A135" s="229" t="s">
        <v>574</v>
      </c>
      <c r="B135" s="43" t="s">
        <v>937</v>
      </c>
      <c r="C135" s="43" t="s">
        <v>573</v>
      </c>
      <c r="D135" s="51"/>
      <c r="E135" s="316"/>
      <c r="F135" s="51" t="e">
        <f t="shared" si="5"/>
        <v>#DIV/0!</v>
      </c>
    </row>
    <row r="136" spans="1:6" ht="24.75" customHeight="1">
      <c r="A136" s="229" t="s">
        <v>487</v>
      </c>
      <c r="B136" s="43" t="s">
        <v>937</v>
      </c>
      <c r="C136" s="43" t="s">
        <v>488</v>
      </c>
      <c r="D136" s="51">
        <f>'Ведом. 2021'!G100</f>
        <v>1000</v>
      </c>
      <c r="E136" s="316">
        <f>'Ведом. 2021'!H100</f>
        <v>0</v>
      </c>
      <c r="F136" s="51">
        <f t="shared" si="5"/>
        <v>0</v>
      </c>
    </row>
    <row r="137" spans="1:6" ht="34.5" customHeight="1">
      <c r="A137" s="228" t="s">
        <v>319</v>
      </c>
      <c r="B137" s="52" t="s">
        <v>871</v>
      </c>
      <c r="C137" s="43"/>
      <c r="D137" s="320">
        <f>D138+D139</f>
        <v>315900</v>
      </c>
      <c r="E137" s="314">
        <f>E138+E139</f>
        <v>78975</v>
      </c>
      <c r="F137" s="320">
        <f t="shared" si="5"/>
        <v>25</v>
      </c>
    </row>
    <row r="138" spans="1:6" ht="32.25" customHeight="1">
      <c r="A138" s="472" t="s">
        <v>482</v>
      </c>
      <c r="B138" s="153" t="s">
        <v>871</v>
      </c>
      <c r="C138" s="53" t="s">
        <v>483</v>
      </c>
      <c r="D138" s="618">
        <f>'Ведом. 2021'!G42</f>
        <v>315900</v>
      </c>
      <c r="E138" s="402">
        <f>'Ведом. 2021'!H42</f>
        <v>78975</v>
      </c>
      <c r="F138" s="402">
        <f t="shared" si="5"/>
        <v>25</v>
      </c>
    </row>
    <row r="139" spans="1:6" ht="19.5" customHeight="1" hidden="1">
      <c r="A139" s="395" t="s">
        <v>485</v>
      </c>
      <c r="B139" s="153" t="s">
        <v>871</v>
      </c>
      <c r="C139" s="53" t="s">
        <v>486</v>
      </c>
      <c r="D139" s="618">
        <f>'Ведом. 2021'!G43</f>
        <v>0</v>
      </c>
      <c r="E139" s="402">
        <f>'Ведом. 2021'!H43</f>
        <v>0</v>
      </c>
      <c r="F139" s="402" t="e">
        <f t="shared" si="5"/>
        <v>#DIV/0!</v>
      </c>
    </row>
    <row r="140" spans="1:6" ht="35.25" customHeight="1">
      <c r="A140" s="512" t="s">
        <v>939</v>
      </c>
      <c r="B140" s="52" t="s">
        <v>1016</v>
      </c>
      <c r="C140" s="43"/>
      <c r="D140" s="619">
        <f>D141</f>
        <v>50000</v>
      </c>
      <c r="E140" s="402">
        <f>E141</f>
        <v>19900</v>
      </c>
      <c r="F140" s="402">
        <f t="shared" si="5"/>
        <v>39.8</v>
      </c>
    </row>
    <row r="141" spans="1:6" ht="24.75" customHeight="1">
      <c r="A141" s="512" t="s">
        <v>485</v>
      </c>
      <c r="B141" s="52" t="s">
        <v>1016</v>
      </c>
      <c r="C141" s="43" t="s">
        <v>486</v>
      </c>
      <c r="D141" s="619">
        <f>'Ведом. 2021'!G151</f>
        <v>50000</v>
      </c>
      <c r="E141" s="402">
        <f>'Ведом. 2021'!H151</f>
        <v>19900</v>
      </c>
      <c r="F141" s="402">
        <f>E141*100/D141</f>
        <v>39.8</v>
      </c>
    </row>
    <row r="142" spans="1:6" ht="20.25" customHeight="1">
      <c r="A142" s="45" t="s">
        <v>428</v>
      </c>
      <c r="B142" s="501" t="s">
        <v>1062</v>
      </c>
      <c r="C142" s="43"/>
      <c r="D142" s="619">
        <f>D143</f>
        <v>40620</v>
      </c>
      <c r="E142" s="402">
        <f>E143</f>
        <v>0</v>
      </c>
      <c r="F142" s="402">
        <f>E142*100/D142</f>
        <v>0</v>
      </c>
    </row>
    <row r="143" spans="1:6" ht="27" customHeight="1">
      <c r="A143" s="573" t="s">
        <v>150</v>
      </c>
      <c r="B143" s="501" t="s">
        <v>1062</v>
      </c>
      <c r="C143" s="43" t="s">
        <v>1057</v>
      </c>
      <c r="D143" s="619">
        <f>'Ведом. 2021'!G751</f>
        <v>40620</v>
      </c>
      <c r="E143" s="402">
        <f>'Ведом. 2021'!H751</f>
        <v>0</v>
      </c>
      <c r="F143" s="402">
        <f>E143*100/D143</f>
        <v>0</v>
      </c>
    </row>
    <row r="144" spans="1:6" s="298" customFormat="1" ht="30" customHeight="1" thickBot="1">
      <c r="A144" s="564" t="s">
        <v>885</v>
      </c>
      <c r="B144" s="506"/>
      <c r="C144" s="507"/>
      <c r="D144" s="508">
        <f>D13+D118</f>
        <v>64014335.60999999</v>
      </c>
      <c r="E144" s="508">
        <f>E13+E118</f>
        <v>5994588.14</v>
      </c>
      <c r="F144" s="508">
        <f>E144*100/D144</f>
        <v>9.364446389823277</v>
      </c>
    </row>
    <row r="145" ht="16.5">
      <c r="A145" s="513"/>
    </row>
  </sheetData>
  <sheetProtection/>
  <mergeCells count="4">
    <mergeCell ref="B3:E3"/>
    <mergeCell ref="A6:D6"/>
    <mergeCell ref="A7:D7"/>
    <mergeCell ref="A8:D8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566</v>
      </c>
      <c r="C1" s="157"/>
      <c r="D1" s="157"/>
      <c r="E1" s="157"/>
      <c r="F1" s="157"/>
      <c r="G1" s="157"/>
      <c r="H1" s="157"/>
    </row>
    <row r="2" spans="2:8" ht="18">
      <c r="B2" s="8" t="s">
        <v>463</v>
      </c>
      <c r="C2" s="157"/>
      <c r="D2" s="157"/>
      <c r="E2" s="157"/>
      <c r="F2" s="157"/>
      <c r="G2" s="157"/>
      <c r="H2" s="157"/>
    </row>
    <row r="3" spans="2:8" ht="18">
      <c r="B3" s="8" t="s">
        <v>414</v>
      </c>
      <c r="C3" s="157"/>
      <c r="D3" s="157"/>
      <c r="E3" s="157"/>
      <c r="F3" s="157"/>
      <c r="G3" s="157"/>
      <c r="H3" s="157"/>
    </row>
    <row r="4" spans="2:8" ht="18">
      <c r="B4" s="8" t="s">
        <v>464</v>
      </c>
      <c r="C4" s="157"/>
      <c r="D4" s="157"/>
      <c r="E4" s="157"/>
      <c r="F4" s="157"/>
      <c r="G4" s="157"/>
      <c r="H4" s="157"/>
    </row>
    <row r="5" spans="2:8" ht="18.75" customHeight="1">
      <c r="B5" s="8" t="s">
        <v>467</v>
      </c>
      <c r="C5" s="157"/>
      <c r="D5" s="157"/>
      <c r="E5" s="157"/>
      <c r="F5" s="157"/>
      <c r="G5" s="157"/>
      <c r="H5" s="157"/>
    </row>
    <row r="6" spans="2:8" ht="18">
      <c r="B6" s="8" t="s">
        <v>465</v>
      </c>
      <c r="C6" s="157"/>
      <c r="D6" s="157"/>
      <c r="E6" s="157"/>
      <c r="F6" s="157"/>
      <c r="G6" s="157"/>
      <c r="H6" s="157"/>
    </row>
    <row r="7" spans="2:8" ht="18">
      <c r="B7" s="8" t="s">
        <v>466</v>
      </c>
      <c r="C7" s="157"/>
      <c r="D7" s="157"/>
      <c r="E7" s="157"/>
      <c r="F7" s="157"/>
      <c r="G7" s="157"/>
      <c r="H7" s="15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38" t="s">
        <v>289</v>
      </c>
      <c r="B9" s="638"/>
      <c r="C9" s="638"/>
      <c r="D9" s="638"/>
      <c r="E9" s="638"/>
      <c r="F9" s="638"/>
      <c r="G9"/>
      <c r="H9"/>
    </row>
    <row r="10" spans="1:8" ht="16.5">
      <c r="A10" s="638" t="s">
        <v>445</v>
      </c>
      <c r="B10" s="638"/>
      <c r="C10" s="638"/>
      <c r="D10" s="638"/>
      <c r="E10" s="638"/>
      <c r="F10" s="638"/>
      <c r="G10"/>
      <c r="H10"/>
    </row>
    <row r="11" spans="1:8" ht="16.5">
      <c r="A11" s="633" t="s">
        <v>468</v>
      </c>
      <c r="B11" s="633"/>
      <c r="C11" s="633"/>
      <c r="D11" s="633"/>
      <c r="E11" s="633"/>
      <c r="F11" s="633"/>
      <c r="G11"/>
      <c r="H11"/>
    </row>
    <row r="12" spans="1:8" ht="17.25">
      <c r="A12" s="3"/>
      <c r="B12" s="5"/>
      <c r="C12" s="5"/>
      <c r="D12" s="5"/>
      <c r="E12" s="5"/>
      <c r="F12" s="19" t="s">
        <v>2</v>
      </c>
      <c r="G12" s="19" t="s">
        <v>2</v>
      </c>
      <c r="H12" s="19" t="s">
        <v>2</v>
      </c>
    </row>
    <row r="13" spans="1:8" ht="51.75" customHeight="1">
      <c r="A13" s="216" t="s">
        <v>64</v>
      </c>
      <c r="B13" s="217" t="s">
        <v>65</v>
      </c>
      <c r="C13" s="217" t="s">
        <v>66</v>
      </c>
      <c r="D13" s="217" t="s">
        <v>67</v>
      </c>
      <c r="E13" s="217" t="s">
        <v>68</v>
      </c>
      <c r="F13" s="242" t="s">
        <v>469</v>
      </c>
      <c r="G13" s="242" t="s">
        <v>561</v>
      </c>
      <c r="H13" s="242" t="s">
        <v>562</v>
      </c>
    </row>
    <row r="14" spans="1:8" s="1" customFormat="1" ht="22.5" customHeight="1">
      <c r="A14" s="249" t="s">
        <v>196</v>
      </c>
      <c r="B14" s="100" t="s">
        <v>29</v>
      </c>
      <c r="C14" s="74"/>
      <c r="D14" s="74"/>
      <c r="E14" s="74"/>
      <c r="F14" s="245" t="e">
        <f>F15+F16+F17+F18+F19+F20+F21</f>
        <v>#REF!</v>
      </c>
      <c r="G14" s="245" t="e">
        <f>G15+G16+G17+G18+G19+G20+G21</f>
        <v>#REF!</v>
      </c>
      <c r="H14" s="245" t="e">
        <f>H15+H16+H17+H18+H19+H20+H21</f>
        <v>#REF!</v>
      </c>
    </row>
    <row r="15" spans="1:8" ht="33">
      <c r="A15" s="213" t="s">
        <v>75</v>
      </c>
      <c r="B15" s="69" t="s">
        <v>29</v>
      </c>
      <c r="C15" s="52" t="s">
        <v>34</v>
      </c>
      <c r="D15" s="52"/>
      <c r="E15" s="52"/>
      <c r="F15" s="214" t="e">
        <f>#REF!</f>
        <v>#REF!</v>
      </c>
      <c r="G15" s="214" t="e">
        <f>#REF!</f>
        <v>#REF!</v>
      </c>
      <c r="H15" s="214" t="e">
        <f>#REF!</f>
        <v>#REF!</v>
      </c>
    </row>
    <row r="16" spans="1:8" ht="33">
      <c r="A16" s="213" t="s">
        <v>425</v>
      </c>
      <c r="B16" s="69" t="s">
        <v>29</v>
      </c>
      <c r="C16" s="52" t="s">
        <v>38</v>
      </c>
      <c r="D16" s="52"/>
      <c r="E16" s="52"/>
      <c r="F16" s="214" t="e">
        <f>#REF!</f>
        <v>#REF!</v>
      </c>
      <c r="G16" s="214" t="e">
        <f>#REF!</f>
        <v>#REF!</v>
      </c>
      <c r="H16" s="214" t="e">
        <f>#REF!</f>
        <v>#REF!</v>
      </c>
    </row>
    <row r="17" spans="1:8" ht="50.25">
      <c r="A17" s="213" t="s">
        <v>312</v>
      </c>
      <c r="B17" s="69" t="s">
        <v>29</v>
      </c>
      <c r="C17" s="69" t="s">
        <v>32</v>
      </c>
      <c r="D17" s="69"/>
      <c r="E17" s="69"/>
      <c r="F17" s="214" t="e">
        <f>#REF!+#REF!+#REF!</f>
        <v>#REF!</v>
      </c>
      <c r="G17" s="214" t="e">
        <f>#REF!+#REF!+#REF!</f>
        <v>#REF!</v>
      </c>
      <c r="H17" s="214" t="e">
        <f>#REF!+#REF!+#REF!</f>
        <v>#REF!</v>
      </c>
    </row>
    <row r="18" spans="1:8" ht="33">
      <c r="A18" s="213" t="s">
        <v>274</v>
      </c>
      <c r="B18" s="69" t="s">
        <v>29</v>
      </c>
      <c r="C18" s="69" t="s">
        <v>35</v>
      </c>
      <c r="D18" s="52"/>
      <c r="E18" s="52"/>
      <c r="F18" s="214" t="e">
        <f>#REF!+#REF!</f>
        <v>#REF!</v>
      </c>
      <c r="G18" s="214" t="e">
        <f>#REF!+#REF!</f>
        <v>#REF!</v>
      </c>
      <c r="H18" s="214" t="e">
        <f>#REF!+#REF!</f>
        <v>#REF!</v>
      </c>
    </row>
    <row r="19" spans="1:8" ht="16.5">
      <c r="A19" s="213" t="s">
        <v>106</v>
      </c>
      <c r="B19" s="69" t="s">
        <v>29</v>
      </c>
      <c r="C19" s="69" t="s">
        <v>28</v>
      </c>
      <c r="D19" s="52"/>
      <c r="E19" s="52"/>
      <c r="F19" s="214">
        <v>0</v>
      </c>
      <c r="G19" s="214">
        <v>0</v>
      </c>
      <c r="H19" s="214">
        <v>0</v>
      </c>
    </row>
    <row r="20" spans="1:8" ht="16.5">
      <c r="A20" s="212" t="s">
        <v>404</v>
      </c>
      <c r="B20" s="50" t="s">
        <v>29</v>
      </c>
      <c r="C20" s="50" t="s">
        <v>37</v>
      </c>
      <c r="D20" s="50"/>
      <c r="E20" s="50"/>
      <c r="F20" s="215" t="e">
        <f>#REF!</f>
        <v>#REF!</v>
      </c>
      <c r="G20" s="215" t="e">
        <f>#REF!</f>
        <v>#REF!</v>
      </c>
      <c r="H20" s="215" t="e">
        <f>#REF!</f>
        <v>#REF!</v>
      </c>
    </row>
    <row r="21" spans="1:8" ht="16.5">
      <c r="A21" s="213" t="s">
        <v>197</v>
      </c>
      <c r="B21" s="69" t="s">
        <v>29</v>
      </c>
      <c r="C21" s="69" t="s">
        <v>39</v>
      </c>
      <c r="D21" s="52"/>
      <c r="E21" s="52"/>
      <c r="F21" s="214" t="e">
        <f>#REF!+#REF!+#REF!+#REF!</f>
        <v>#REF!</v>
      </c>
      <c r="G21" s="214" t="e">
        <f>#REF!+#REF!+#REF!+#REF!</f>
        <v>#REF!</v>
      </c>
      <c r="H21" s="214" t="e">
        <f>#REF!+#REF!+#REF!+#REF!</f>
        <v>#REF!</v>
      </c>
    </row>
    <row r="22" spans="1:8" s="1" customFormat="1" ht="16.5">
      <c r="A22" s="250" t="s">
        <v>317</v>
      </c>
      <c r="B22" s="70" t="s">
        <v>34</v>
      </c>
      <c r="C22" s="71"/>
      <c r="D22" s="71"/>
      <c r="E22" s="71"/>
      <c r="F22" s="243" t="e">
        <f>F23</f>
        <v>#REF!</v>
      </c>
      <c r="G22" s="243" t="e">
        <f>G23</f>
        <v>#REF!</v>
      </c>
      <c r="H22" s="243" t="e">
        <f>H23</f>
        <v>#REF!</v>
      </c>
    </row>
    <row r="23" spans="1:8" s="1" customFormat="1" ht="16.5">
      <c r="A23" s="213" t="s">
        <v>318</v>
      </c>
      <c r="B23" s="69" t="s">
        <v>34</v>
      </c>
      <c r="C23" s="52" t="s">
        <v>38</v>
      </c>
      <c r="D23" s="52"/>
      <c r="E23" s="52"/>
      <c r="F23" s="215" t="e">
        <f>#REF!</f>
        <v>#REF!</v>
      </c>
      <c r="G23" s="215" t="e">
        <f>#REF!</f>
        <v>#REF!</v>
      </c>
      <c r="H23" s="215" t="e">
        <f>#REF!</f>
        <v>#REF!</v>
      </c>
    </row>
    <row r="24" spans="1:8" s="9" customFormat="1" ht="16.5">
      <c r="A24" s="250" t="s">
        <v>104</v>
      </c>
      <c r="B24" s="70" t="s">
        <v>38</v>
      </c>
      <c r="C24" s="71"/>
      <c r="D24" s="71"/>
      <c r="E24" s="71"/>
      <c r="F24" s="243" t="e">
        <f>F25+F26+F27</f>
        <v>#REF!</v>
      </c>
      <c r="G24" s="243" t="e">
        <f>G25+G26+G27</f>
        <v>#REF!</v>
      </c>
      <c r="H24" s="243" t="e">
        <f>H25+H26+H27</f>
        <v>#REF!</v>
      </c>
    </row>
    <row r="25" spans="1:8" ht="16.5">
      <c r="A25" s="213" t="s">
        <v>105</v>
      </c>
      <c r="B25" s="69" t="s">
        <v>38</v>
      </c>
      <c r="C25" s="69" t="s">
        <v>34</v>
      </c>
      <c r="D25" s="52"/>
      <c r="E25" s="52"/>
      <c r="F25" s="214" t="e">
        <f>#REF!+#REF!</f>
        <v>#REF!</v>
      </c>
      <c r="G25" s="214" t="e">
        <f>#REF!+#REF!</f>
        <v>#REF!</v>
      </c>
      <c r="H25" s="214" t="e">
        <f>#REF!+#REF!</f>
        <v>#REF!</v>
      </c>
    </row>
    <row r="26" spans="1:8" ht="33">
      <c r="A26" s="213" t="s">
        <v>313</v>
      </c>
      <c r="B26" s="69" t="s">
        <v>38</v>
      </c>
      <c r="C26" s="69" t="s">
        <v>30</v>
      </c>
      <c r="D26" s="69"/>
      <c r="E26" s="69"/>
      <c r="F26" s="214" t="e">
        <f>#REF!+#REF!</f>
        <v>#REF!</v>
      </c>
      <c r="G26" s="214" t="e">
        <f>#REF!+#REF!</f>
        <v>#REF!</v>
      </c>
      <c r="H26" s="214" t="e">
        <f>#REF!+#REF!</f>
        <v>#REF!</v>
      </c>
    </row>
    <row r="27" spans="1:8" ht="16.5">
      <c r="A27" s="213" t="s">
        <v>321</v>
      </c>
      <c r="B27" s="52" t="s">
        <v>38</v>
      </c>
      <c r="C27" s="52" t="s">
        <v>36</v>
      </c>
      <c r="D27" s="52"/>
      <c r="E27" s="52"/>
      <c r="F27" s="214">
        <v>0</v>
      </c>
      <c r="G27" s="214">
        <v>0</v>
      </c>
      <c r="H27" s="214">
        <v>0</v>
      </c>
    </row>
    <row r="28" spans="1:8" s="9" customFormat="1" ht="16.5">
      <c r="A28" s="251" t="s">
        <v>198</v>
      </c>
      <c r="B28" s="71" t="s">
        <v>32</v>
      </c>
      <c r="C28" s="71"/>
      <c r="D28" s="71"/>
      <c r="E28" s="71"/>
      <c r="F28" s="243" t="e">
        <f>F29+F30+F31+F32+F33+F34</f>
        <v>#REF!</v>
      </c>
      <c r="G28" s="243" t="e">
        <f>G29+G30+G31+G32+G33+G34</f>
        <v>#REF!</v>
      </c>
      <c r="H28" s="243" t="e">
        <f>H29+H30+H31+H32+H33+H34</f>
        <v>#REF!</v>
      </c>
    </row>
    <row r="29" spans="1:8" ht="16.5">
      <c r="A29" s="213" t="s">
        <v>203</v>
      </c>
      <c r="B29" s="69" t="s">
        <v>32</v>
      </c>
      <c r="C29" s="69" t="s">
        <v>29</v>
      </c>
      <c r="D29" s="52"/>
      <c r="E29" s="52"/>
      <c r="F29" s="214" t="e">
        <f>#REF!</f>
        <v>#REF!</v>
      </c>
      <c r="G29" s="214" t="e">
        <f>#REF!</f>
        <v>#REF!</v>
      </c>
      <c r="H29" s="214" t="e">
        <f>#REF!</f>
        <v>#REF!</v>
      </c>
    </row>
    <row r="30" spans="1:8" ht="16.5">
      <c r="A30" s="213" t="s">
        <v>199</v>
      </c>
      <c r="B30" s="69" t="s">
        <v>32</v>
      </c>
      <c r="C30" s="69" t="s">
        <v>33</v>
      </c>
      <c r="D30" s="52"/>
      <c r="E30" s="52"/>
      <c r="F30" s="214" t="e">
        <f>#REF!</f>
        <v>#REF!</v>
      </c>
      <c r="G30" s="214" t="e">
        <f>#REF!</f>
        <v>#REF!</v>
      </c>
      <c r="H30" s="214" t="e">
        <f>#REF!</f>
        <v>#REF!</v>
      </c>
    </row>
    <row r="31" spans="1:8" ht="16.5">
      <c r="A31" s="213" t="s">
        <v>165</v>
      </c>
      <c r="B31" s="52" t="s">
        <v>32</v>
      </c>
      <c r="C31" s="52" t="s">
        <v>31</v>
      </c>
      <c r="D31" s="52"/>
      <c r="E31" s="52"/>
      <c r="F31" s="215" t="e">
        <f>#REF!</f>
        <v>#REF!</v>
      </c>
      <c r="G31" s="215" t="e">
        <f>#REF!</f>
        <v>#REF!</v>
      </c>
      <c r="H31" s="215" t="e">
        <f>#REF!</f>
        <v>#REF!</v>
      </c>
    </row>
    <row r="32" spans="1:8" s="1" customFormat="1" ht="16.5">
      <c r="A32" s="213" t="s">
        <v>308</v>
      </c>
      <c r="B32" s="52" t="s">
        <v>32</v>
      </c>
      <c r="C32" s="52" t="s">
        <v>30</v>
      </c>
      <c r="D32" s="52"/>
      <c r="E32" s="52"/>
      <c r="F32" s="214" t="e">
        <f>#REF!+#REF!</f>
        <v>#REF!</v>
      </c>
      <c r="G32" s="214" t="e">
        <f>#REF!+#REF!</f>
        <v>#REF!</v>
      </c>
      <c r="H32" s="214" t="e">
        <f>#REF!+#REF!</f>
        <v>#REF!</v>
      </c>
    </row>
    <row r="33" spans="1:8" ht="16.5">
      <c r="A33" s="213" t="s">
        <v>403</v>
      </c>
      <c r="B33" s="52" t="s">
        <v>32</v>
      </c>
      <c r="C33" s="52" t="s">
        <v>36</v>
      </c>
      <c r="D33" s="52"/>
      <c r="E33" s="52"/>
      <c r="F33" s="214">
        <v>0</v>
      </c>
      <c r="G33" s="214">
        <v>0</v>
      </c>
      <c r="H33" s="214">
        <v>0</v>
      </c>
    </row>
    <row r="34" spans="1:8" ht="16.5">
      <c r="A34" s="213" t="s">
        <v>40</v>
      </c>
      <c r="B34" s="69" t="s">
        <v>32</v>
      </c>
      <c r="C34" s="69" t="s">
        <v>89</v>
      </c>
      <c r="D34" s="69"/>
      <c r="E34" s="69"/>
      <c r="F34" s="214" t="e">
        <f>#REF!+#REF!+#REF!</f>
        <v>#REF!</v>
      </c>
      <c r="G34" s="214" t="e">
        <f>#REF!+#REF!+#REF!</f>
        <v>#REF!</v>
      </c>
      <c r="H34" s="214" t="e">
        <f>#REF!+#REF!+#REF!</f>
        <v>#REF!</v>
      </c>
    </row>
    <row r="35" spans="1:8" s="9" customFormat="1" ht="16.5">
      <c r="A35" s="250" t="s">
        <v>200</v>
      </c>
      <c r="B35" s="70" t="s">
        <v>33</v>
      </c>
      <c r="C35" s="71"/>
      <c r="D35" s="71"/>
      <c r="E35" s="71"/>
      <c r="F35" s="243" t="e">
        <f>F36+F37+F38</f>
        <v>#REF!</v>
      </c>
      <c r="G35" s="243" t="e">
        <f>G36+G37+G38</f>
        <v>#REF!</v>
      </c>
      <c r="H35" s="243" t="e">
        <f>H36+H37+H38</f>
        <v>#REF!</v>
      </c>
    </row>
    <row r="36" spans="1:8" s="9" customFormat="1" ht="16.5">
      <c r="A36" s="213" t="s">
        <v>201</v>
      </c>
      <c r="B36" s="69" t="s">
        <v>33</v>
      </c>
      <c r="C36" s="52" t="s">
        <v>29</v>
      </c>
      <c r="D36" s="52"/>
      <c r="E36" s="52"/>
      <c r="F36" s="214" t="e">
        <f>#REF!</f>
        <v>#REF!</v>
      </c>
      <c r="G36" s="214" t="e">
        <f>#REF!</f>
        <v>#REF!</v>
      </c>
      <c r="H36" s="214" t="e">
        <f>#REF!</f>
        <v>#REF!</v>
      </c>
    </row>
    <row r="37" spans="1:8" ht="16.5">
      <c r="A37" s="213" t="s">
        <v>202</v>
      </c>
      <c r="B37" s="69" t="s">
        <v>33</v>
      </c>
      <c r="C37" s="69" t="s">
        <v>34</v>
      </c>
      <c r="D37" s="69"/>
      <c r="E37" s="52"/>
      <c r="F37" s="214" t="e">
        <f>#REF!</f>
        <v>#REF!</v>
      </c>
      <c r="G37" s="214" t="e">
        <f>#REF!</f>
        <v>#REF!</v>
      </c>
      <c r="H37" s="214" t="e">
        <f>#REF!</f>
        <v>#REF!</v>
      </c>
    </row>
    <row r="38" spans="1:8" s="1" customFormat="1" ht="16.5">
      <c r="A38" s="213" t="s">
        <v>70</v>
      </c>
      <c r="B38" s="52" t="s">
        <v>33</v>
      </c>
      <c r="C38" s="52" t="s">
        <v>38</v>
      </c>
      <c r="D38" s="52"/>
      <c r="E38" s="52"/>
      <c r="F38" s="215" t="e">
        <f>#REF!</f>
        <v>#REF!</v>
      </c>
      <c r="G38" s="215" t="e">
        <f>#REF!</f>
        <v>#REF!</v>
      </c>
      <c r="H38" s="215" t="e">
        <f>#REF!</f>
        <v>#REF!</v>
      </c>
    </row>
    <row r="39" spans="1:8" s="9" customFormat="1" ht="16.5">
      <c r="A39" s="250" t="s">
        <v>151</v>
      </c>
      <c r="B39" s="70" t="s">
        <v>35</v>
      </c>
      <c r="C39" s="70"/>
      <c r="D39" s="71"/>
      <c r="E39" s="71"/>
      <c r="F39" s="243" t="e">
        <f>F40+F41</f>
        <v>#REF!</v>
      </c>
      <c r="G39" s="243" t="e">
        <f>G40+G41</f>
        <v>#REF!</v>
      </c>
      <c r="H39" s="243" t="e">
        <f>H40+H41</f>
        <v>#REF!</v>
      </c>
    </row>
    <row r="40" spans="1:8" s="9" customFormat="1" ht="16.5">
      <c r="A40" s="213" t="s">
        <v>365</v>
      </c>
      <c r="B40" s="69" t="s">
        <v>35</v>
      </c>
      <c r="C40" s="69" t="s">
        <v>34</v>
      </c>
      <c r="D40" s="52"/>
      <c r="E40" s="52"/>
      <c r="F40" s="214" t="e">
        <f>#REF!</f>
        <v>#REF!</v>
      </c>
      <c r="G40" s="214" t="e">
        <f>#REF!</f>
        <v>#REF!</v>
      </c>
      <c r="H40" s="214" t="e">
        <f>#REF!</f>
        <v>#REF!</v>
      </c>
    </row>
    <row r="41" spans="1:8" ht="16.5">
      <c r="A41" s="213" t="s">
        <v>390</v>
      </c>
      <c r="B41" s="52" t="s">
        <v>35</v>
      </c>
      <c r="C41" s="52" t="s">
        <v>33</v>
      </c>
      <c r="D41" s="69"/>
      <c r="E41" s="69"/>
      <c r="F41" s="214">
        <v>0</v>
      </c>
      <c r="G41" s="214">
        <v>0</v>
      </c>
      <c r="H41" s="214">
        <v>0</v>
      </c>
    </row>
    <row r="42" spans="1:8" s="9" customFormat="1" ht="16.5">
      <c r="A42" s="250" t="s">
        <v>69</v>
      </c>
      <c r="B42" s="70" t="s">
        <v>28</v>
      </c>
      <c r="C42" s="71"/>
      <c r="D42" s="71"/>
      <c r="E42" s="71"/>
      <c r="F42" s="243" t="e">
        <f>F43+F44+F45+F46+F47</f>
        <v>#REF!</v>
      </c>
      <c r="G42" s="243" t="e">
        <f>G43+G44+G45+G46+G47</f>
        <v>#REF!</v>
      </c>
      <c r="H42" s="243" t="e">
        <f>H43+H44+H45+H46+H47</f>
        <v>#REF!</v>
      </c>
    </row>
    <row r="43" spans="1:8" ht="16.5">
      <c r="A43" s="213" t="s">
        <v>26</v>
      </c>
      <c r="B43" s="69" t="s">
        <v>28</v>
      </c>
      <c r="C43" s="52" t="s">
        <v>29</v>
      </c>
      <c r="D43" s="52"/>
      <c r="E43" s="52"/>
      <c r="F43" s="214" t="e">
        <f>#REF!+#REF!</f>
        <v>#REF!</v>
      </c>
      <c r="G43" s="214" t="e">
        <f>#REF!+#REF!</f>
        <v>#REF!</v>
      </c>
      <c r="H43" s="214" t="e">
        <f>#REF!+#REF!</f>
        <v>#REF!</v>
      </c>
    </row>
    <row r="44" spans="1:8" ht="16.5">
      <c r="A44" s="213" t="s">
        <v>4</v>
      </c>
      <c r="B44" s="69" t="s">
        <v>28</v>
      </c>
      <c r="C44" s="69" t="s">
        <v>34</v>
      </c>
      <c r="D44" s="52"/>
      <c r="E44" s="52"/>
      <c r="F44" s="214" t="e">
        <f>#REF!+#REF!+#REF!</f>
        <v>#REF!</v>
      </c>
      <c r="G44" s="214" t="e">
        <f>#REF!+#REF!+#REF!</f>
        <v>#REF!</v>
      </c>
      <c r="H44" s="214" t="e">
        <f>#REF!+#REF!+#REF!</f>
        <v>#REF!</v>
      </c>
    </row>
    <row r="45" spans="1:8" ht="18" customHeight="1">
      <c r="A45" s="202" t="s">
        <v>446</v>
      </c>
      <c r="B45" s="69" t="s">
        <v>28</v>
      </c>
      <c r="C45" s="69" t="s">
        <v>33</v>
      </c>
      <c r="D45" s="47" t="s">
        <v>33</v>
      </c>
      <c r="E45" s="52"/>
      <c r="F45" s="214" t="e">
        <f>#REF!+#REF!+#REF!+#REF!+#REF!+#REF!+#REF!+#REF!</f>
        <v>#REF!</v>
      </c>
      <c r="G45" s="214" t="e">
        <f>#REF!+#REF!+#REF!+#REF!+#REF!+#REF!+#REF!+#REF!</f>
        <v>#REF!</v>
      </c>
      <c r="H45" s="214" t="e">
        <f>#REF!+#REF!+#REF!+#REF!+#REF!+#REF!+#REF!+#REF!</f>
        <v>#REF!</v>
      </c>
    </row>
    <row r="46" spans="1:8" ht="16.5">
      <c r="A46" s="213" t="s">
        <v>226</v>
      </c>
      <c r="B46" s="69" t="s">
        <v>28</v>
      </c>
      <c r="C46" s="52" t="s">
        <v>28</v>
      </c>
      <c r="D46" s="52"/>
      <c r="E46" s="52"/>
      <c r="F46" s="214" t="e">
        <f>#REF!+#REF!</f>
        <v>#REF!</v>
      </c>
      <c r="G46" s="214" t="e">
        <f>#REF!+#REF!</f>
        <v>#REF!</v>
      </c>
      <c r="H46" s="214" t="e">
        <f>#REF!+#REF!</f>
        <v>#REF!</v>
      </c>
    </row>
    <row r="47" spans="1:8" ht="16.5">
      <c r="A47" s="213" t="s">
        <v>238</v>
      </c>
      <c r="B47" s="69" t="s">
        <v>28</v>
      </c>
      <c r="C47" s="52" t="s">
        <v>30</v>
      </c>
      <c r="D47" s="69"/>
      <c r="E47" s="69"/>
      <c r="F47" s="214" t="e">
        <f>#REF!+#REF!</f>
        <v>#REF!</v>
      </c>
      <c r="G47" s="214" t="e">
        <f>#REF!+#REF!</f>
        <v>#REF!</v>
      </c>
      <c r="H47" s="214" t="e">
        <f>#REF!+#REF!</f>
        <v>#REF!</v>
      </c>
    </row>
    <row r="48" spans="1:8" s="1" customFormat="1" ht="16.5">
      <c r="A48" s="250" t="s">
        <v>444</v>
      </c>
      <c r="B48" s="70" t="s">
        <v>31</v>
      </c>
      <c r="C48" s="71"/>
      <c r="D48" s="70"/>
      <c r="E48" s="71"/>
      <c r="F48" s="243" t="e">
        <f>F49+F50</f>
        <v>#REF!</v>
      </c>
      <c r="G48" s="243" t="e">
        <f>G49+G50</f>
        <v>#REF!</v>
      </c>
      <c r="H48" s="243" t="e">
        <f>H49+H50</f>
        <v>#REF!</v>
      </c>
    </row>
    <row r="49" spans="1:8" ht="16.5">
      <c r="A49" s="213" t="s">
        <v>5</v>
      </c>
      <c r="B49" s="69" t="s">
        <v>31</v>
      </c>
      <c r="C49" s="69" t="s">
        <v>29</v>
      </c>
      <c r="D49" s="52"/>
      <c r="E49" s="52"/>
      <c r="F49" s="214" t="e">
        <f>#REF!+#REF!+#REF!</f>
        <v>#REF!</v>
      </c>
      <c r="G49" s="214" t="e">
        <f>#REF!+#REF!+#REF!</f>
        <v>#REF!</v>
      </c>
      <c r="H49" s="214" t="e">
        <f>#REF!+#REF!+#REF!</f>
        <v>#REF!</v>
      </c>
    </row>
    <row r="50" spans="1:8" ht="16.5">
      <c r="A50" s="213" t="s">
        <v>311</v>
      </c>
      <c r="B50" s="69" t="s">
        <v>31</v>
      </c>
      <c r="C50" s="69" t="s">
        <v>32</v>
      </c>
      <c r="D50" s="52"/>
      <c r="E50" s="52"/>
      <c r="F50" s="214" t="e">
        <f>#REF!</f>
        <v>#REF!</v>
      </c>
      <c r="G50" s="214" t="e">
        <f>#REF!</f>
        <v>#REF!</v>
      </c>
      <c r="H50" s="214" t="e">
        <f>#REF!</f>
        <v>#REF!</v>
      </c>
    </row>
    <row r="51" spans="1:8" s="1" customFormat="1" ht="16.5">
      <c r="A51" s="250" t="s">
        <v>314</v>
      </c>
      <c r="B51" s="70" t="s">
        <v>30</v>
      </c>
      <c r="C51" s="71"/>
      <c r="D51" s="71"/>
      <c r="E51" s="71"/>
      <c r="F51" s="243" t="e">
        <f>F52+F53</f>
        <v>#REF!</v>
      </c>
      <c r="G51" s="243" t="e">
        <f>G52+G53</f>
        <v>#REF!</v>
      </c>
      <c r="H51" s="243" t="e">
        <f>H52+H53</f>
        <v>#REF!</v>
      </c>
    </row>
    <row r="52" spans="1:8" ht="16.5" hidden="1">
      <c r="A52" s="41" t="s">
        <v>277</v>
      </c>
      <c r="B52" s="69" t="s">
        <v>30</v>
      </c>
      <c r="C52" s="52" t="s">
        <v>34</v>
      </c>
      <c r="D52" s="52"/>
      <c r="E52" s="52"/>
      <c r="F52" s="214">
        <v>0</v>
      </c>
      <c r="G52" s="214">
        <v>0</v>
      </c>
      <c r="H52" s="214">
        <v>0</v>
      </c>
    </row>
    <row r="53" spans="1:8" ht="16.5">
      <c r="A53" s="213" t="s">
        <v>315</v>
      </c>
      <c r="B53" s="69" t="s">
        <v>30</v>
      </c>
      <c r="C53" s="69" t="s">
        <v>30</v>
      </c>
      <c r="D53" s="52"/>
      <c r="E53" s="52"/>
      <c r="F53" s="214" t="e">
        <f>#REF!</f>
        <v>#REF!</v>
      </c>
      <c r="G53" s="214" t="e">
        <f>#REF!</f>
        <v>#REF!</v>
      </c>
      <c r="H53" s="214" t="e">
        <f>#REF!</f>
        <v>#REF!</v>
      </c>
    </row>
    <row r="54" spans="1:8" s="9" customFormat="1" ht="16.5">
      <c r="A54" s="250" t="s">
        <v>3</v>
      </c>
      <c r="B54" s="70">
        <v>10</v>
      </c>
      <c r="C54" s="71"/>
      <c r="D54" s="71"/>
      <c r="E54" s="71"/>
      <c r="F54" s="243" t="e">
        <f>F55+F56+F57+F58</f>
        <v>#REF!</v>
      </c>
      <c r="G54" s="243" t="e">
        <f>G55+G56+G57+G58</f>
        <v>#REF!</v>
      </c>
      <c r="H54" s="243" t="e">
        <f>H55+H56+H57+H58</f>
        <v>#REF!</v>
      </c>
    </row>
    <row r="55" spans="1:8" s="9" customFormat="1" ht="16.5">
      <c r="A55" s="212" t="s">
        <v>167</v>
      </c>
      <c r="B55" s="69" t="s">
        <v>36</v>
      </c>
      <c r="C55" s="52" t="s">
        <v>29</v>
      </c>
      <c r="D55" s="52"/>
      <c r="E55" s="52"/>
      <c r="F55" s="214" t="e">
        <f>#REF!</f>
        <v>#REF!</v>
      </c>
      <c r="G55" s="214" t="e">
        <f>#REF!</f>
        <v>#REF!</v>
      </c>
      <c r="H55" s="214" t="e">
        <f>#REF!</f>
        <v>#REF!</v>
      </c>
    </row>
    <row r="56" spans="1:8" ht="16.5">
      <c r="A56" s="213" t="s">
        <v>304</v>
      </c>
      <c r="B56" s="52">
        <v>10</v>
      </c>
      <c r="C56" s="52" t="s">
        <v>38</v>
      </c>
      <c r="D56" s="52"/>
      <c r="E56" s="52"/>
      <c r="F56" s="214" t="e">
        <f>#REF!+#REF!+#REF!</f>
        <v>#REF!</v>
      </c>
      <c r="G56" s="214" t="e">
        <f>#REF!+#REF!+#REF!</f>
        <v>#REF!</v>
      </c>
      <c r="H56" s="214" t="e">
        <f>#REF!+#REF!+#REF!</f>
        <v>#REF!</v>
      </c>
    </row>
    <row r="57" spans="1:8" ht="16.5">
      <c r="A57" s="213" t="s">
        <v>164</v>
      </c>
      <c r="B57" s="52">
        <v>10</v>
      </c>
      <c r="C57" s="52" t="s">
        <v>32</v>
      </c>
      <c r="D57" s="52"/>
      <c r="E57" s="52"/>
      <c r="F57" s="214" t="e">
        <f>#REF!+#REF!</f>
        <v>#REF!</v>
      </c>
      <c r="G57" s="214" t="e">
        <f>#REF!+#REF!</f>
        <v>#REF!</v>
      </c>
      <c r="H57" s="214" t="e">
        <f>#REF!+#REF!</f>
        <v>#REF!</v>
      </c>
    </row>
    <row r="58" spans="1:8" ht="16.5">
      <c r="A58" s="213" t="s">
        <v>25</v>
      </c>
      <c r="B58" s="52">
        <v>10</v>
      </c>
      <c r="C58" s="52" t="s">
        <v>35</v>
      </c>
      <c r="D58" s="52"/>
      <c r="E58" s="52"/>
      <c r="F58" s="214" t="e">
        <f>#REF!</f>
        <v>#REF!</v>
      </c>
      <c r="G58" s="214" t="e">
        <f>#REF!</f>
        <v>#REF!</v>
      </c>
      <c r="H58" s="214" t="e">
        <f>#REF!</f>
        <v>#REF!</v>
      </c>
    </row>
    <row r="59" spans="1:8" s="1" customFormat="1" ht="16.5">
      <c r="A59" s="250" t="s">
        <v>307</v>
      </c>
      <c r="B59" s="71">
        <v>11</v>
      </c>
      <c r="C59" s="71"/>
      <c r="D59" s="71"/>
      <c r="E59" s="71"/>
      <c r="F59" s="243" t="e">
        <f>F60</f>
        <v>#REF!</v>
      </c>
      <c r="G59" s="243" t="e">
        <f>G60</f>
        <v>#REF!</v>
      </c>
      <c r="H59" s="243" t="e">
        <f>H60</f>
        <v>#REF!</v>
      </c>
    </row>
    <row r="60" spans="1:8" ht="16.5">
      <c r="A60" s="213" t="s">
        <v>316</v>
      </c>
      <c r="B60" s="52">
        <v>11</v>
      </c>
      <c r="C60" s="52" t="s">
        <v>29</v>
      </c>
      <c r="D60" s="52"/>
      <c r="E60" s="52"/>
      <c r="F60" s="214" t="e">
        <f>#REF!+#REF!</f>
        <v>#REF!</v>
      </c>
      <c r="G60" s="214" t="e">
        <f>#REF!+#REF!</f>
        <v>#REF!</v>
      </c>
      <c r="H60" s="214" t="e">
        <f>#REF!+#REF!</f>
        <v>#REF!</v>
      </c>
    </row>
    <row r="61" spans="1:8" s="1" customFormat="1" ht="16.5">
      <c r="A61" s="252" t="s">
        <v>310</v>
      </c>
      <c r="B61" s="71" t="s">
        <v>89</v>
      </c>
      <c r="C61" s="71"/>
      <c r="D61" s="71"/>
      <c r="E61" s="71"/>
      <c r="F61" s="244" t="e">
        <f>F62</f>
        <v>#REF!</v>
      </c>
      <c r="G61" s="244" t="e">
        <f>G62</f>
        <v>#REF!</v>
      </c>
      <c r="H61" s="244" t="e">
        <f>H62</f>
        <v>#REF!</v>
      </c>
    </row>
    <row r="62" spans="1:8" ht="16.5">
      <c r="A62" s="218" t="s">
        <v>303</v>
      </c>
      <c r="B62" s="52" t="s">
        <v>89</v>
      </c>
      <c r="C62" s="52" t="s">
        <v>34</v>
      </c>
      <c r="D62" s="52"/>
      <c r="E62" s="52"/>
      <c r="F62" s="215" t="e">
        <f>#REF!</f>
        <v>#REF!</v>
      </c>
      <c r="G62" s="215" t="e">
        <f>#REF!</f>
        <v>#REF!</v>
      </c>
      <c r="H62" s="215" t="e">
        <f>#REF!</f>
        <v>#REF!</v>
      </c>
    </row>
    <row r="63" spans="1:8" s="1" customFormat="1" ht="16.5">
      <c r="A63" s="252" t="s">
        <v>349</v>
      </c>
      <c r="B63" s="71" t="s">
        <v>39</v>
      </c>
      <c r="C63" s="71"/>
      <c r="D63" s="71"/>
      <c r="E63" s="71"/>
      <c r="F63" s="244" t="e">
        <f>F64</f>
        <v>#REF!</v>
      </c>
      <c r="G63" s="244" t="e">
        <f>G64</f>
        <v>#REF!</v>
      </c>
      <c r="H63" s="244" t="e">
        <f>H64</f>
        <v>#REF!</v>
      </c>
    </row>
    <row r="64" spans="1:8" ht="16.5">
      <c r="A64" s="212" t="s">
        <v>350</v>
      </c>
      <c r="B64" s="52" t="s">
        <v>39</v>
      </c>
      <c r="C64" s="52" t="s">
        <v>29</v>
      </c>
      <c r="D64" s="69"/>
      <c r="E64" s="69"/>
      <c r="F64" s="214" t="e">
        <f>#REF!</f>
        <v>#REF!</v>
      </c>
      <c r="G64" s="214" t="e">
        <f>#REF!</f>
        <v>#REF!</v>
      </c>
      <c r="H64" s="214" t="e">
        <f>#REF!</f>
        <v>#REF!</v>
      </c>
    </row>
    <row r="65" spans="1:8" s="9" customFormat="1" ht="33">
      <c r="A65" s="250" t="s">
        <v>428</v>
      </c>
      <c r="B65" s="71" t="s">
        <v>276</v>
      </c>
      <c r="C65" s="71"/>
      <c r="D65" s="71"/>
      <c r="E65" s="71"/>
      <c r="F65" s="243" t="e">
        <f>F66+F67</f>
        <v>#REF!</v>
      </c>
      <c r="G65" s="243" t="e">
        <f>G66+G67</f>
        <v>#REF!</v>
      </c>
      <c r="H65" s="243" t="e">
        <f>H66+H67</f>
        <v>#REF!</v>
      </c>
    </row>
    <row r="66" spans="1:8" ht="33">
      <c r="A66" s="213" t="s">
        <v>426</v>
      </c>
      <c r="B66" s="52" t="s">
        <v>276</v>
      </c>
      <c r="C66" s="52" t="s">
        <v>29</v>
      </c>
      <c r="D66" s="52"/>
      <c r="E66" s="52"/>
      <c r="F66" s="214" t="e">
        <f>#REF!</f>
        <v>#REF!</v>
      </c>
      <c r="G66" s="214" t="e">
        <f>#REF!</f>
        <v>#REF!</v>
      </c>
      <c r="H66" s="214" t="e">
        <f>#REF!</f>
        <v>#REF!</v>
      </c>
    </row>
    <row r="67" spans="1:8" ht="16.5">
      <c r="A67" s="219" t="s">
        <v>427</v>
      </c>
      <c r="B67" s="52" t="s">
        <v>276</v>
      </c>
      <c r="C67" s="52" t="s">
        <v>38</v>
      </c>
      <c r="D67" s="52"/>
      <c r="E67" s="52"/>
      <c r="F67" s="214" t="e">
        <f>#REF!</f>
        <v>#REF!</v>
      </c>
      <c r="G67" s="214" t="e">
        <f>#REF!</f>
        <v>#REF!</v>
      </c>
      <c r="H67" s="214" t="e">
        <f>#REF!</f>
        <v>#REF!</v>
      </c>
    </row>
    <row r="68" spans="1:8" s="1" customFormat="1" ht="16.5">
      <c r="A68" s="222" t="s">
        <v>27</v>
      </c>
      <c r="B68" s="217"/>
      <c r="C68" s="217"/>
      <c r="D68" s="217"/>
      <c r="E68" s="217"/>
      <c r="F68" s="223" t="e">
        <f>F14+F22+F24+F28+F35+F39+F42+F48+F51+F54+F59+F61+F63+F65</f>
        <v>#REF!</v>
      </c>
      <c r="G68" s="223" t="e">
        <f>G14+G22+G24+G28+G35+G39+G42+G48+G51+G54+G59+G61+G63+G65</f>
        <v>#REF!</v>
      </c>
      <c r="H68" s="223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9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567</v>
      </c>
      <c r="C1" s="157"/>
      <c r="D1" s="157"/>
      <c r="E1" s="157"/>
      <c r="F1" s="157"/>
      <c r="G1" s="157"/>
      <c r="H1" s="157"/>
    </row>
    <row r="2" spans="2:8" ht="18">
      <c r="B2" s="8" t="s">
        <v>463</v>
      </c>
      <c r="C2" s="157"/>
      <c r="D2" s="157"/>
      <c r="E2" s="157"/>
      <c r="F2" s="157"/>
      <c r="G2" s="157"/>
      <c r="H2" s="157"/>
    </row>
    <row r="3" spans="2:8" ht="18">
      <c r="B3" s="8" t="s">
        <v>414</v>
      </c>
      <c r="C3" s="157"/>
      <c r="D3" s="157"/>
      <c r="E3" s="157"/>
      <c r="F3" s="157"/>
      <c r="G3" s="157"/>
      <c r="H3" s="157"/>
    </row>
    <row r="4" spans="2:8" ht="18">
      <c r="B4" s="8" t="s">
        <v>464</v>
      </c>
      <c r="C4" s="157"/>
      <c r="D4" s="157"/>
      <c r="E4" s="157"/>
      <c r="F4" s="157"/>
      <c r="G4" s="157"/>
      <c r="H4" s="157"/>
    </row>
    <row r="5" spans="2:8" ht="18.75" customHeight="1">
      <c r="B5" s="8" t="s">
        <v>467</v>
      </c>
      <c r="C5" s="157"/>
      <c r="D5" s="157"/>
      <c r="E5" s="157"/>
      <c r="F5" s="157"/>
      <c r="G5" s="157"/>
      <c r="H5" s="157"/>
    </row>
    <row r="6" spans="2:8" ht="18">
      <c r="B6" s="8" t="s">
        <v>465</v>
      </c>
      <c r="C6" s="157"/>
      <c r="D6" s="157"/>
      <c r="E6" s="157"/>
      <c r="F6" s="157"/>
      <c r="G6" s="157"/>
      <c r="H6" s="157"/>
    </row>
    <row r="7" spans="2:8" ht="18">
      <c r="B7" s="8" t="s">
        <v>466</v>
      </c>
      <c r="C7" s="157"/>
      <c r="D7" s="157"/>
      <c r="E7" s="157"/>
      <c r="F7" s="157"/>
      <c r="G7" s="157"/>
      <c r="H7" s="15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38" t="s">
        <v>289</v>
      </c>
      <c r="B9" s="638"/>
      <c r="C9" s="638"/>
      <c r="D9" s="638"/>
      <c r="E9" s="638"/>
      <c r="F9" s="638"/>
      <c r="G9" s="638"/>
      <c r="H9" s="638"/>
    </row>
    <row r="10" spans="1:8" ht="16.5">
      <c r="A10" s="638" t="s">
        <v>445</v>
      </c>
      <c r="B10" s="638"/>
      <c r="C10" s="638"/>
      <c r="D10" s="638"/>
      <c r="E10" s="638"/>
      <c r="F10" s="638"/>
      <c r="G10" s="638"/>
      <c r="H10" s="638"/>
    </row>
    <row r="11" spans="1:8" ht="16.5">
      <c r="A11" s="633" t="s">
        <v>563</v>
      </c>
      <c r="B11" s="633"/>
      <c r="C11" s="633"/>
      <c r="D11" s="633"/>
      <c r="E11" s="633"/>
      <c r="F11" s="633"/>
      <c r="G11" s="633"/>
      <c r="H11" s="633"/>
    </row>
    <row r="12" spans="1:8" ht="17.25">
      <c r="A12" s="3"/>
      <c r="B12" s="5"/>
      <c r="C12" s="5"/>
      <c r="D12" s="5"/>
      <c r="E12" s="5"/>
      <c r="F12" s="19" t="s">
        <v>2</v>
      </c>
      <c r="G12" s="19"/>
      <c r="H12" s="19" t="s">
        <v>2</v>
      </c>
    </row>
    <row r="13" spans="1:8" ht="51.75" customHeight="1">
      <c r="A13" s="216" t="s">
        <v>64</v>
      </c>
      <c r="B13" s="217" t="s">
        <v>65</v>
      </c>
      <c r="C13" s="217" t="s">
        <v>66</v>
      </c>
      <c r="D13" s="217" t="s">
        <v>67</v>
      </c>
      <c r="E13" s="217" t="s">
        <v>68</v>
      </c>
      <c r="F13" s="242" t="s">
        <v>469</v>
      </c>
      <c r="G13" s="242" t="s">
        <v>561</v>
      </c>
      <c r="H13" s="242" t="s">
        <v>562</v>
      </c>
    </row>
    <row r="14" spans="1:8" s="1" customFormat="1" ht="22.5" customHeight="1">
      <c r="A14" s="249" t="s">
        <v>196</v>
      </c>
      <c r="B14" s="100" t="s">
        <v>29</v>
      </c>
      <c r="C14" s="74"/>
      <c r="D14" s="74"/>
      <c r="E14" s="74"/>
      <c r="F14" s="245" t="e">
        <f>F15+F16+F17+F18+F19+F20+F21</f>
        <v>#REF!</v>
      </c>
      <c r="G14" s="245" t="e">
        <f>G15+G16+G17+G18+G19+G20+G21</f>
        <v>#REF!</v>
      </c>
      <c r="H14" s="245" t="e">
        <f>H15+H16+H17+H18+H19+H20+H21</f>
        <v>#REF!</v>
      </c>
    </row>
    <row r="15" spans="1:8" ht="33">
      <c r="A15" s="213" t="s">
        <v>75</v>
      </c>
      <c r="B15" s="69" t="s">
        <v>29</v>
      </c>
      <c r="C15" s="52" t="s">
        <v>34</v>
      </c>
      <c r="D15" s="52"/>
      <c r="E15" s="52"/>
      <c r="F15" s="214" t="e">
        <f>#REF!</f>
        <v>#REF!</v>
      </c>
      <c r="G15" s="214" t="e">
        <f>#REF!</f>
        <v>#REF!</v>
      </c>
      <c r="H15" s="214" t="e">
        <f>#REF!</f>
        <v>#REF!</v>
      </c>
    </row>
    <row r="16" spans="1:8" ht="33">
      <c r="A16" s="213" t="s">
        <v>425</v>
      </c>
      <c r="B16" s="69" t="s">
        <v>29</v>
      </c>
      <c r="C16" s="52" t="s">
        <v>38</v>
      </c>
      <c r="D16" s="52"/>
      <c r="E16" s="52"/>
      <c r="F16" s="214" t="e">
        <f>#REF!</f>
        <v>#REF!</v>
      </c>
      <c r="G16" s="214" t="e">
        <f>#REF!</f>
        <v>#REF!</v>
      </c>
      <c r="H16" s="214" t="e">
        <f>#REF!</f>
        <v>#REF!</v>
      </c>
    </row>
    <row r="17" spans="1:8" ht="50.25">
      <c r="A17" s="213" t="s">
        <v>312</v>
      </c>
      <c r="B17" s="69" t="s">
        <v>29</v>
      </c>
      <c r="C17" s="69" t="s">
        <v>32</v>
      </c>
      <c r="D17" s="69"/>
      <c r="E17" s="69"/>
      <c r="F17" s="214" t="e">
        <f>#REF!+#REF!+#REF!</f>
        <v>#REF!</v>
      </c>
      <c r="G17" s="214" t="e">
        <f>#REF!+#REF!+#REF!</f>
        <v>#REF!</v>
      </c>
      <c r="H17" s="214" t="e">
        <f>#REF!+#REF!+#REF!</f>
        <v>#REF!</v>
      </c>
    </row>
    <row r="18" spans="1:8" ht="33">
      <c r="A18" s="213" t="s">
        <v>274</v>
      </c>
      <c r="B18" s="69" t="s">
        <v>29</v>
      </c>
      <c r="C18" s="69" t="s">
        <v>35</v>
      </c>
      <c r="D18" s="52"/>
      <c r="E18" s="52"/>
      <c r="F18" s="214" t="e">
        <f>#REF!+#REF!</f>
        <v>#REF!</v>
      </c>
      <c r="G18" s="214" t="e">
        <f>#REF!+#REF!</f>
        <v>#REF!</v>
      </c>
      <c r="H18" s="214" t="e">
        <f>#REF!+#REF!</f>
        <v>#REF!</v>
      </c>
    </row>
    <row r="19" spans="1:8" ht="16.5">
      <c r="A19" s="213" t="s">
        <v>106</v>
      </c>
      <c r="B19" s="69" t="s">
        <v>29</v>
      </c>
      <c r="C19" s="69" t="s">
        <v>28</v>
      </c>
      <c r="D19" s="52"/>
      <c r="E19" s="52"/>
      <c r="F19" s="214">
        <v>0</v>
      </c>
      <c r="G19" s="214">
        <v>0</v>
      </c>
      <c r="H19" s="214">
        <v>0</v>
      </c>
    </row>
    <row r="20" spans="1:8" ht="16.5">
      <c r="A20" s="212" t="s">
        <v>404</v>
      </c>
      <c r="B20" s="50" t="s">
        <v>29</v>
      </c>
      <c r="C20" s="50" t="s">
        <v>37</v>
      </c>
      <c r="D20" s="50"/>
      <c r="E20" s="50"/>
      <c r="F20" s="215" t="e">
        <f>#REF!</f>
        <v>#REF!</v>
      </c>
      <c r="G20" s="215" t="e">
        <f>#REF!</f>
        <v>#REF!</v>
      </c>
      <c r="H20" s="215" t="e">
        <f>#REF!</f>
        <v>#REF!</v>
      </c>
    </row>
    <row r="21" spans="1:8" ht="16.5">
      <c r="A21" s="213" t="s">
        <v>197</v>
      </c>
      <c r="B21" s="69" t="s">
        <v>29</v>
      </c>
      <c r="C21" s="69" t="s">
        <v>39</v>
      </c>
      <c r="D21" s="52"/>
      <c r="E21" s="52"/>
      <c r="F21" s="214" t="e">
        <f>#REF!+#REF!+#REF!+#REF!</f>
        <v>#REF!</v>
      </c>
      <c r="G21" s="214" t="e">
        <f>#REF!+#REF!+#REF!+#REF!</f>
        <v>#REF!</v>
      </c>
      <c r="H21" s="214" t="e">
        <f>#REF!+#REF!+#REF!+#REF!</f>
        <v>#REF!</v>
      </c>
    </row>
    <row r="22" spans="1:8" s="1" customFormat="1" ht="16.5">
      <c r="A22" s="250" t="s">
        <v>317</v>
      </c>
      <c r="B22" s="70" t="s">
        <v>34</v>
      </c>
      <c r="C22" s="71"/>
      <c r="D22" s="71"/>
      <c r="E22" s="71"/>
      <c r="F22" s="243" t="e">
        <f>F23</f>
        <v>#REF!</v>
      </c>
      <c r="G22" s="243" t="e">
        <f>G23</f>
        <v>#REF!</v>
      </c>
      <c r="H22" s="243" t="e">
        <f>H23</f>
        <v>#REF!</v>
      </c>
    </row>
    <row r="23" spans="1:8" s="1" customFormat="1" ht="16.5">
      <c r="A23" s="213" t="s">
        <v>318</v>
      </c>
      <c r="B23" s="69" t="s">
        <v>34</v>
      </c>
      <c r="C23" s="52" t="s">
        <v>38</v>
      </c>
      <c r="D23" s="52"/>
      <c r="E23" s="52"/>
      <c r="F23" s="215" t="e">
        <f>#REF!</f>
        <v>#REF!</v>
      </c>
      <c r="G23" s="215" t="e">
        <f>#REF!</f>
        <v>#REF!</v>
      </c>
      <c r="H23" s="215" t="e">
        <f>#REF!</f>
        <v>#REF!</v>
      </c>
    </row>
    <row r="24" spans="1:8" s="9" customFormat="1" ht="16.5">
      <c r="A24" s="250" t="s">
        <v>104</v>
      </c>
      <c r="B24" s="70" t="s">
        <v>38</v>
      </c>
      <c r="C24" s="71"/>
      <c r="D24" s="71"/>
      <c r="E24" s="71"/>
      <c r="F24" s="243" t="e">
        <f>F25+F26+F27</f>
        <v>#REF!</v>
      </c>
      <c r="G24" s="243" t="e">
        <f>G25+G26+G27</f>
        <v>#REF!</v>
      </c>
      <c r="H24" s="243" t="e">
        <f>H25+H26+H27</f>
        <v>#REF!</v>
      </c>
    </row>
    <row r="25" spans="1:8" ht="16.5">
      <c r="A25" s="213" t="s">
        <v>105</v>
      </c>
      <c r="B25" s="69" t="s">
        <v>38</v>
      </c>
      <c r="C25" s="69" t="s">
        <v>34</v>
      </c>
      <c r="D25" s="52"/>
      <c r="E25" s="52"/>
      <c r="F25" s="214" t="e">
        <f>#REF!+#REF!</f>
        <v>#REF!</v>
      </c>
      <c r="G25" s="214" t="e">
        <f>#REF!+#REF!</f>
        <v>#REF!</v>
      </c>
      <c r="H25" s="214" t="e">
        <f>#REF!+#REF!</f>
        <v>#REF!</v>
      </c>
    </row>
    <row r="26" spans="1:8" ht="33">
      <c r="A26" s="213" t="s">
        <v>313</v>
      </c>
      <c r="B26" s="69" t="s">
        <v>38</v>
      </c>
      <c r="C26" s="69" t="s">
        <v>30</v>
      </c>
      <c r="D26" s="69"/>
      <c r="E26" s="69"/>
      <c r="F26" s="214" t="e">
        <f>#REF!+#REF!</f>
        <v>#REF!</v>
      </c>
      <c r="G26" s="214" t="e">
        <f>#REF!+#REF!</f>
        <v>#REF!</v>
      </c>
      <c r="H26" s="214" t="e">
        <f>#REF!+#REF!</f>
        <v>#REF!</v>
      </c>
    </row>
    <row r="27" spans="1:8" ht="16.5">
      <c r="A27" s="213" t="s">
        <v>321</v>
      </c>
      <c r="B27" s="52" t="s">
        <v>38</v>
      </c>
      <c r="C27" s="52" t="s">
        <v>36</v>
      </c>
      <c r="D27" s="52"/>
      <c r="E27" s="52"/>
      <c r="F27" s="214">
        <v>0</v>
      </c>
      <c r="G27" s="214">
        <v>0</v>
      </c>
      <c r="H27" s="214">
        <v>0</v>
      </c>
    </row>
    <row r="28" spans="1:8" s="9" customFormat="1" ht="16.5">
      <c r="A28" s="251" t="s">
        <v>198</v>
      </c>
      <c r="B28" s="71" t="s">
        <v>32</v>
      </c>
      <c r="C28" s="71"/>
      <c r="D28" s="71"/>
      <c r="E28" s="71"/>
      <c r="F28" s="243" t="e">
        <f>F29+F30+F31+F32+F33+F34</f>
        <v>#REF!</v>
      </c>
      <c r="G28" s="243" t="e">
        <f>G29+G30+G31+G32+G33+G34</f>
        <v>#REF!</v>
      </c>
      <c r="H28" s="243" t="e">
        <f>H29+H30+H31+H32+H33+H34</f>
        <v>#REF!</v>
      </c>
    </row>
    <row r="29" spans="1:8" ht="16.5">
      <c r="A29" s="213" t="s">
        <v>203</v>
      </c>
      <c r="B29" s="69" t="s">
        <v>32</v>
      </c>
      <c r="C29" s="69" t="s">
        <v>29</v>
      </c>
      <c r="D29" s="52"/>
      <c r="E29" s="52"/>
      <c r="F29" s="214" t="e">
        <f>#REF!</f>
        <v>#REF!</v>
      </c>
      <c r="G29" s="214" t="e">
        <f>#REF!</f>
        <v>#REF!</v>
      </c>
      <c r="H29" s="214" t="e">
        <f>#REF!</f>
        <v>#REF!</v>
      </c>
    </row>
    <row r="30" spans="1:8" ht="16.5">
      <c r="A30" s="213" t="s">
        <v>199</v>
      </c>
      <c r="B30" s="69" t="s">
        <v>32</v>
      </c>
      <c r="C30" s="69" t="s">
        <v>33</v>
      </c>
      <c r="D30" s="52"/>
      <c r="E30" s="52"/>
      <c r="F30" s="214" t="e">
        <f>#REF!</f>
        <v>#REF!</v>
      </c>
      <c r="G30" s="214" t="e">
        <f>#REF!</f>
        <v>#REF!</v>
      </c>
      <c r="H30" s="214" t="e">
        <f>#REF!</f>
        <v>#REF!</v>
      </c>
    </row>
    <row r="31" spans="1:8" ht="16.5">
      <c r="A31" s="213" t="s">
        <v>165</v>
      </c>
      <c r="B31" s="52" t="s">
        <v>32</v>
      </c>
      <c r="C31" s="52" t="s">
        <v>31</v>
      </c>
      <c r="D31" s="52"/>
      <c r="E31" s="52"/>
      <c r="F31" s="215" t="e">
        <f>#REF!</f>
        <v>#REF!</v>
      </c>
      <c r="G31" s="215" t="e">
        <f>#REF!</f>
        <v>#REF!</v>
      </c>
      <c r="H31" s="215" t="e">
        <f>#REF!</f>
        <v>#REF!</v>
      </c>
    </row>
    <row r="32" spans="1:8" s="1" customFormat="1" ht="16.5">
      <c r="A32" s="213" t="s">
        <v>308</v>
      </c>
      <c r="B32" s="52" t="s">
        <v>32</v>
      </c>
      <c r="C32" s="52" t="s">
        <v>30</v>
      </c>
      <c r="D32" s="52"/>
      <c r="E32" s="52"/>
      <c r="F32" s="214" t="e">
        <f>#REF!+#REF!</f>
        <v>#REF!</v>
      </c>
      <c r="G32" s="214" t="e">
        <f>#REF!+#REF!</f>
        <v>#REF!</v>
      </c>
      <c r="H32" s="214" t="e">
        <f>#REF!+#REF!</f>
        <v>#REF!</v>
      </c>
    </row>
    <row r="33" spans="1:8" ht="16.5">
      <c r="A33" s="213" t="s">
        <v>403</v>
      </c>
      <c r="B33" s="52" t="s">
        <v>32</v>
      </c>
      <c r="C33" s="52" t="s">
        <v>36</v>
      </c>
      <c r="D33" s="52"/>
      <c r="E33" s="52"/>
      <c r="F33" s="214">
        <v>0</v>
      </c>
      <c r="G33" s="214">
        <v>0</v>
      </c>
      <c r="H33" s="214">
        <v>0</v>
      </c>
    </row>
    <row r="34" spans="1:8" ht="16.5">
      <c r="A34" s="213" t="s">
        <v>40</v>
      </c>
      <c r="B34" s="69" t="s">
        <v>32</v>
      </c>
      <c r="C34" s="69" t="s">
        <v>89</v>
      </c>
      <c r="D34" s="69"/>
      <c r="E34" s="69"/>
      <c r="F34" s="214" t="e">
        <f>#REF!+#REF!+#REF!</f>
        <v>#REF!</v>
      </c>
      <c r="G34" s="214" t="e">
        <f>#REF!+#REF!+#REF!</f>
        <v>#REF!</v>
      </c>
      <c r="H34" s="214" t="e">
        <f>#REF!+#REF!+#REF!</f>
        <v>#REF!</v>
      </c>
    </row>
    <row r="35" spans="1:8" s="9" customFormat="1" ht="16.5">
      <c r="A35" s="250" t="s">
        <v>200</v>
      </c>
      <c r="B35" s="70" t="s">
        <v>33</v>
      </c>
      <c r="C35" s="71"/>
      <c r="D35" s="71"/>
      <c r="E35" s="71"/>
      <c r="F35" s="243" t="e">
        <f>F36+F37+F38</f>
        <v>#REF!</v>
      </c>
      <c r="G35" s="243" t="e">
        <f>G36+G37+G38</f>
        <v>#REF!</v>
      </c>
      <c r="H35" s="243" t="e">
        <f>H36+H37+H38</f>
        <v>#REF!</v>
      </c>
    </row>
    <row r="36" spans="1:8" s="9" customFormat="1" ht="16.5">
      <c r="A36" s="213" t="s">
        <v>201</v>
      </c>
      <c r="B36" s="69" t="s">
        <v>33</v>
      </c>
      <c r="C36" s="52" t="s">
        <v>29</v>
      </c>
      <c r="D36" s="52"/>
      <c r="E36" s="52"/>
      <c r="F36" s="214" t="e">
        <f>#REF!</f>
        <v>#REF!</v>
      </c>
      <c r="G36" s="214" t="e">
        <f>#REF!</f>
        <v>#REF!</v>
      </c>
      <c r="H36" s="214" t="e">
        <f>#REF!</f>
        <v>#REF!</v>
      </c>
    </row>
    <row r="37" spans="1:8" ht="16.5">
      <c r="A37" s="213" t="s">
        <v>202</v>
      </c>
      <c r="B37" s="69" t="s">
        <v>33</v>
      </c>
      <c r="C37" s="69" t="s">
        <v>34</v>
      </c>
      <c r="D37" s="69"/>
      <c r="E37" s="52"/>
      <c r="F37" s="214" t="e">
        <f>#REF!</f>
        <v>#REF!</v>
      </c>
      <c r="G37" s="214" t="e">
        <f>#REF!</f>
        <v>#REF!</v>
      </c>
      <c r="H37" s="214" t="e">
        <f>#REF!</f>
        <v>#REF!</v>
      </c>
    </row>
    <row r="38" spans="1:8" s="25" customFormat="1" ht="16.5">
      <c r="A38" s="213" t="s">
        <v>70</v>
      </c>
      <c r="B38" s="52" t="s">
        <v>33</v>
      </c>
      <c r="C38" s="52" t="s">
        <v>38</v>
      </c>
      <c r="D38" s="52"/>
      <c r="E38" s="52"/>
      <c r="F38" s="215" t="e">
        <f>#REF!</f>
        <v>#REF!</v>
      </c>
      <c r="G38" s="215" t="e">
        <f>#REF!</f>
        <v>#REF!</v>
      </c>
      <c r="H38" s="215" t="e">
        <f>#REF!</f>
        <v>#REF!</v>
      </c>
    </row>
    <row r="39" spans="1:8" s="9" customFormat="1" ht="16.5">
      <c r="A39" s="250" t="s">
        <v>151</v>
      </c>
      <c r="B39" s="70" t="s">
        <v>35</v>
      </c>
      <c r="C39" s="70"/>
      <c r="D39" s="71"/>
      <c r="E39" s="71"/>
      <c r="F39" s="243" t="e">
        <f>F40+F41</f>
        <v>#REF!</v>
      </c>
      <c r="G39" s="243" t="e">
        <f>G40+G41</f>
        <v>#REF!</v>
      </c>
      <c r="H39" s="243" t="e">
        <f>H40+H41</f>
        <v>#REF!</v>
      </c>
    </row>
    <row r="40" spans="1:8" s="9" customFormat="1" ht="16.5">
      <c r="A40" s="213" t="s">
        <v>365</v>
      </c>
      <c r="B40" s="69" t="s">
        <v>35</v>
      </c>
      <c r="C40" s="69" t="s">
        <v>34</v>
      </c>
      <c r="D40" s="52"/>
      <c r="E40" s="52"/>
      <c r="F40" s="214" t="e">
        <f>#REF!</f>
        <v>#REF!</v>
      </c>
      <c r="G40" s="214" t="e">
        <f>#REF!</f>
        <v>#REF!</v>
      </c>
      <c r="H40" s="214" t="e">
        <f>#REF!</f>
        <v>#REF!</v>
      </c>
    </row>
    <row r="41" spans="1:8" ht="16.5">
      <c r="A41" s="213" t="s">
        <v>390</v>
      </c>
      <c r="B41" s="52" t="s">
        <v>35</v>
      </c>
      <c r="C41" s="52" t="s">
        <v>33</v>
      </c>
      <c r="D41" s="69"/>
      <c r="E41" s="69"/>
      <c r="F41" s="214">
        <v>0</v>
      </c>
      <c r="G41" s="214">
        <v>0</v>
      </c>
      <c r="H41" s="214">
        <v>0</v>
      </c>
    </row>
    <row r="42" spans="1:8" s="9" customFormat="1" ht="16.5">
      <c r="A42" s="250" t="s">
        <v>69</v>
      </c>
      <c r="B42" s="70" t="s">
        <v>28</v>
      </c>
      <c r="C42" s="71"/>
      <c r="D42" s="71"/>
      <c r="E42" s="71"/>
      <c r="F42" s="243" t="e">
        <f>F43+F44+F45+F46+F47</f>
        <v>#REF!</v>
      </c>
      <c r="G42" s="243" t="e">
        <f>G43+G44+G45+G46+G47</f>
        <v>#REF!</v>
      </c>
      <c r="H42" s="243" t="e">
        <f>H43+H44+H45+H46+H47</f>
        <v>#REF!</v>
      </c>
    </row>
    <row r="43" spans="1:8" ht="16.5">
      <c r="A43" s="213" t="s">
        <v>26</v>
      </c>
      <c r="B43" s="69" t="s">
        <v>28</v>
      </c>
      <c r="C43" s="52" t="s">
        <v>29</v>
      </c>
      <c r="D43" s="52"/>
      <c r="E43" s="52"/>
      <c r="F43" s="214" t="e">
        <f>#REF!+#REF!</f>
        <v>#REF!</v>
      </c>
      <c r="G43" s="214" t="e">
        <f>#REF!+#REF!</f>
        <v>#REF!</v>
      </c>
      <c r="H43" s="214" t="e">
        <f>#REF!+#REF!</f>
        <v>#REF!</v>
      </c>
    </row>
    <row r="44" spans="1:8" ht="16.5">
      <c r="A44" s="213" t="s">
        <v>4</v>
      </c>
      <c r="B44" s="69" t="s">
        <v>28</v>
      </c>
      <c r="C44" s="69" t="s">
        <v>34</v>
      </c>
      <c r="D44" s="52"/>
      <c r="E44" s="52"/>
      <c r="F44" s="214" t="e">
        <f>#REF!+#REF!+#REF!</f>
        <v>#REF!</v>
      </c>
      <c r="G44" s="214" t="e">
        <f>#REF!+#REF!+#REF!</f>
        <v>#REF!</v>
      </c>
      <c r="H44" s="214" t="e">
        <f>#REF!+#REF!+#REF!</f>
        <v>#REF!</v>
      </c>
    </row>
    <row r="45" spans="1:8" ht="18" customHeight="1">
      <c r="A45" s="202" t="s">
        <v>446</v>
      </c>
      <c r="B45" s="69" t="s">
        <v>28</v>
      </c>
      <c r="C45" s="69" t="s">
        <v>33</v>
      </c>
      <c r="D45" s="47" t="s">
        <v>33</v>
      </c>
      <c r="E45" s="52"/>
      <c r="F45" s="214" t="e">
        <f>#REF!+#REF!+#REF!+#REF!+#REF!+#REF!+#REF!+#REF!</f>
        <v>#REF!</v>
      </c>
      <c r="G45" s="214" t="e">
        <f>#REF!+#REF!+#REF!+#REF!+#REF!+#REF!+#REF!+#REF!</f>
        <v>#REF!</v>
      </c>
      <c r="H45" s="214" t="e">
        <f>#REF!+#REF!+#REF!+#REF!+#REF!+#REF!+#REF!+#REF!</f>
        <v>#REF!</v>
      </c>
    </row>
    <row r="46" spans="1:8" ht="16.5">
      <c r="A46" s="213" t="s">
        <v>226</v>
      </c>
      <c r="B46" s="69" t="s">
        <v>28</v>
      </c>
      <c r="C46" s="52" t="s">
        <v>28</v>
      </c>
      <c r="D46" s="52"/>
      <c r="E46" s="52"/>
      <c r="F46" s="214" t="e">
        <f>#REF!+#REF!</f>
        <v>#REF!</v>
      </c>
      <c r="G46" s="214" t="e">
        <f>#REF!+#REF!</f>
        <v>#REF!</v>
      </c>
      <c r="H46" s="214" t="e">
        <f>#REF!+#REF!</f>
        <v>#REF!</v>
      </c>
    </row>
    <row r="47" spans="1:8" ht="16.5">
      <c r="A47" s="213" t="s">
        <v>238</v>
      </c>
      <c r="B47" s="69" t="s">
        <v>28</v>
      </c>
      <c r="C47" s="52" t="s">
        <v>30</v>
      </c>
      <c r="D47" s="69"/>
      <c r="E47" s="69"/>
      <c r="F47" s="214" t="e">
        <f>#REF!+#REF!</f>
        <v>#REF!</v>
      </c>
      <c r="G47" s="214" t="e">
        <f>#REF!+#REF!</f>
        <v>#REF!</v>
      </c>
      <c r="H47" s="214" t="e">
        <f>#REF!+#REF!</f>
        <v>#REF!</v>
      </c>
    </row>
    <row r="48" spans="1:8" s="1" customFormat="1" ht="16.5">
      <c r="A48" s="250" t="s">
        <v>444</v>
      </c>
      <c r="B48" s="70" t="s">
        <v>31</v>
      </c>
      <c r="C48" s="71"/>
      <c r="D48" s="70"/>
      <c r="E48" s="71"/>
      <c r="F48" s="243" t="e">
        <f>F49+F50</f>
        <v>#REF!</v>
      </c>
      <c r="G48" s="243" t="e">
        <f>G49+G50</f>
        <v>#REF!</v>
      </c>
      <c r="H48" s="243" t="e">
        <f>H49+H50</f>
        <v>#REF!</v>
      </c>
    </row>
    <row r="49" spans="1:8" ht="16.5">
      <c r="A49" s="213" t="s">
        <v>5</v>
      </c>
      <c r="B49" s="69" t="s">
        <v>31</v>
      </c>
      <c r="C49" s="69" t="s">
        <v>29</v>
      </c>
      <c r="D49" s="52"/>
      <c r="E49" s="52"/>
      <c r="F49" s="214" t="e">
        <f>#REF!+#REF!+#REF!</f>
        <v>#REF!</v>
      </c>
      <c r="G49" s="214" t="e">
        <f>#REF!+#REF!+#REF!</f>
        <v>#REF!</v>
      </c>
      <c r="H49" s="214" t="e">
        <f>#REF!+#REF!+#REF!</f>
        <v>#REF!</v>
      </c>
    </row>
    <row r="50" spans="1:8" ht="16.5">
      <c r="A50" s="213" t="s">
        <v>311</v>
      </c>
      <c r="B50" s="69" t="s">
        <v>31</v>
      </c>
      <c r="C50" s="69" t="s">
        <v>32</v>
      </c>
      <c r="D50" s="52"/>
      <c r="E50" s="52"/>
      <c r="F50" s="214" t="e">
        <f>#REF!</f>
        <v>#REF!</v>
      </c>
      <c r="G50" s="214" t="e">
        <f>#REF!</f>
        <v>#REF!</v>
      </c>
      <c r="H50" s="214" t="e">
        <f>#REF!</f>
        <v>#REF!</v>
      </c>
    </row>
    <row r="51" spans="1:8" s="1" customFormat="1" ht="16.5">
      <c r="A51" s="250" t="s">
        <v>314</v>
      </c>
      <c r="B51" s="70" t="s">
        <v>30</v>
      </c>
      <c r="C51" s="71"/>
      <c r="D51" s="71"/>
      <c r="E51" s="71"/>
      <c r="F51" s="243" t="e">
        <f>F52+F53</f>
        <v>#REF!</v>
      </c>
      <c r="G51" s="243" t="e">
        <f>G52+G53</f>
        <v>#REF!</v>
      </c>
      <c r="H51" s="243" t="e">
        <f>H52+H53</f>
        <v>#REF!</v>
      </c>
    </row>
    <row r="52" spans="1:8" ht="16.5" hidden="1">
      <c r="A52" s="41" t="s">
        <v>277</v>
      </c>
      <c r="B52" s="69" t="s">
        <v>30</v>
      </c>
      <c r="C52" s="52" t="s">
        <v>34</v>
      </c>
      <c r="D52" s="52"/>
      <c r="E52" s="52"/>
      <c r="F52" s="214">
        <v>0</v>
      </c>
      <c r="G52" s="214">
        <v>0</v>
      </c>
      <c r="H52" s="214">
        <v>0</v>
      </c>
    </row>
    <row r="53" spans="1:8" ht="16.5">
      <c r="A53" s="213" t="s">
        <v>315</v>
      </c>
      <c r="B53" s="69" t="s">
        <v>30</v>
      </c>
      <c r="C53" s="69" t="s">
        <v>30</v>
      </c>
      <c r="D53" s="52"/>
      <c r="E53" s="52"/>
      <c r="F53" s="214" t="e">
        <f>#REF!</f>
        <v>#REF!</v>
      </c>
      <c r="G53" s="214" t="e">
        <f>#REF!</f>
        <v>#REF!</v>
      </c>
      <c r="H53" s="214" t="e">
        <f>#REF!</f>
        <v>#REF!</v>
      </c>
    </row>
    <row r="54" spans="1:8" s="9" customFormat="1" ht="16.5">
      <c r="A54" s="250" t="s">
        <v>3</v>
      </c>
      <c r="B54" s="70">
        <v>10</v>
      </c>
      <c r="C54" s="71"/>
      <c r="D54" s="71"/>
      <c r="E54" s="71"/>
      <c r="F54" s="243" t="e">
        <f>F55+F56+F57+F58</f>
        <v>#REF!</v>
      </c>
      <c r="G54" s="243" t="e">
        <f>G55+G56+G57+G58</f>
        <v>#REF!</v>
      </c>
      <c r="H54" s="243" t="e">
        <f>H55+H56+H57+H58</f>
        <v>#REF!</v>
      </c>
    </row>
    <row r="55" spans="1:8" s="9" customFormat="1" ht="16.5">
      <c r="A55" s="212" t="s">
        <v>167</v>
      </c>
      <c r="B55" s="69" t="s">
        <v>36</v>
      </c>
      <c r="C55" s="52" t="s">
        <v>29</v>
      </c>
      <c r="D55" s="52"/>
      <c r="E55" s="52"/>
      <c r="F55" s="214" t="e">
        <f>#REF!</f>
        <v>#REF!</v>
      </c>
      <c r="G55" s="214" t="e">
        <f>#REF!</f>
        <v>#REF!</v>
      </c>
      <c r="H55" s="214" t="e">
        <f>#REF!</f>
        <v>#REF!</v>
      </c>
    </row>
    <row r="56" spans="1:8" ht="16.5">
      <c r="A56" s="213" t="s">
        <v>304</v>
      </c>
      <c r="B56" s="52">
        <v>10</v>
      </c>
      <c r="C56" s="52" t="s">
        <v>38</v>
      </c>
      <c r="D56" s="52"/>
      <c r="E56" s="52"/>
      <c r="F56" s="214" t="e">
        <f>#REF!+#REF!+#REF!</f>
        <v>#REF!</v>
      </c>
      <c r="G56" s="214" t="e">
        <f>#REF!+#REF!+#REF!</f>
        <v>#REF!</v>
      </c>
      <c r="H56" s="214" t="e">
        <f>#REF!+#REF!+#REF!</f>
        <v>#REF!</v>
      </c>
    </row>
    <row r="57" spans="1:8" ht="16.5">
      <c r="A57" s="213" t="s">
        <v>164</v>
      </c>
      <c r="B57" s="52">
        <v>10</v>
      </c>
      <c r="C57" s="52" t="s">
        <v>32</v>
      </c>
      <c r="D57" s="52"/>
      <c r="E57" s="52"/>
      <c r="F57" s="214" t="e">
        <f>#REF!+#REF!</f>
        <v>#REF!</v>
      </c>
      <c r="G57" s="214" t="e">
        <f>#REF!+#REF!</f>
        <v>#REF!</v>
      </c>
      <c r="H57" s="214" t="e">
        <f>#REF!+#REF!</f>
        <v>#REF!</v>
      </c>
    </row>
    <row r="58" spans="1:8" ht="16.5">
      <c r="A58" s="213" t="s">
        <v>25</v>
      </c>
      <c r="B58" s="52">
        <v>10</v>
      </c>
      <c r="C58" s="52" t="s">
        <v>35</v>
      </c>
      <c r="D58" s="52"/>
      <c r="E58" s="52"/>
      <c r="F58" s="214" t="e">
        <f>#REF!</f>
        <v>#REF!</v>
      </c>
      <c r="G58" s="214" t="e">
        <f>#REF!</f>
        <v>#REF!</v>
      </c>
      <c r="H58" s="214" t="e">
        <f>#REF!</f>
        <v>#REF!</v>
      </c>
    </row>
    <row r="59" spans="1:8" s="1" customFormat="1" ht="16.5">
      <c r="A59" s="250" t="s">
        <v>307</v>
      </c>
      <c r="B59" s="71">
        <v>11</v>
      </c>
      <c r="C59" s="71"/>
      <c r="D59" s="71"/>
      <c r="E59" s="71"/>
      <c r="F59" s="243" t="e">
        <f>F60</f>
        <v>#REF!</v>
      </c>
      <c r="G59" s="243" t="e">
        <f>G60</f>
        <v>#REF!</v>
      </c>
      <c r="H59" s="243" t="e">
        <f>H60</f>
        <v>#REF!</v>
      </c>
    </row>
    <row r="60" spans="1:8" ht="16.5">
      <c r="A60" s="213" t="s">
        <v>316</v>
      </c>
      <c r="B60" s="52">
        <v>11</v>
      </c>
      <c r="C60" s="52" t="s">
        <v>29</v>
      </c>
      <c r="D60" s="52"/>
      <c r="E60" s="52"/>
      <c r="F60" s="214" t="e">
        <f>#REF!+#REF!</f>
        <v>#REF!</v>
      </c>
      <c r="G60" s="214" t="e">
        <f>#REF!+#REF!</f>
        <v>#REF!</v>
      </c>
      <c r="H60" s="214" t="e">
        <f>#REF!+#REF!</f>
        <v>#REF!</v>
      </c>
    </row>
    <row r="61" spans="1:8" s="1" customFormat="1" ht="16.5">
      <c r="A61" s="252" t="s">
        <v>310</v>
      </c>
      <c r="B61" s="71" t="s">
        <v>89</v>
      </c>
      <c r="C61" s="71"/>
      <c r="D61" s="71"/>
      <c r="E61" s="71"/>
      <c r="F61" s="244" t="e">
        <f>F62</f>
        <v>#REF!</v>
      </c>
      <c r="G61" s="244" t="e">
        <f>G62</f>
        <v>#REF!</v>
      </c>
      <c r="H61" s="244" t="e">
        <f>H62</f>
        <v>#REF!</v>
      </c>
    </row>
    <row r="62" spans="1:8" ht="16.5">
      <c r="A62" s="218" t="s">
        <v>303</v>
      </c>
      <c r="B62" s="52" t="s">
        <v>89</v>
      </c>
      <c r="C62" s="52" t="s">
        <v>34</v>
      </c>
      <c r="D62" s="52"/>
      <c r="E62" s="52"/>
      <c r="F62" s="215" t="e">
        <f>#REF!</f>
        <v>#REF!</v>
      </c>
      <c r="G62" s="215" t="e">
        <f>#REF!</f>
        <v>#REF!</v>
      </c>
      <c r="H62" s="215" t="e">
        <f>#REF!</f>
        <v>#REF!</v>
      </c>
    </row>
    <row r="63" spans="1:8" s="1" customFormat="1" ht="16.5">
      <c r="A63" s="252" t="s">
        <v>349</v>
      </c>
      <c r="B63" s="71" t="s">
        <v>39</v>
      </c>
      <c r="C63" s="71"/>
      <c r="D63" s="71"/>
      <c r="E63" s="71"/>
      <c r="F63" s="244" t="e">
        <f>F64</f>
        <v>#REF!</v>
      </c>
      <c r="G63" s="244" t="e">
        <f>G64</f>
        <v>#REF!</v>
      </c>
      <c r="H63" s="244" t="e">
        <f>H64</f>
        <v>#REF!</v>
      </c>
    </row>
    <row r="64" spans="1:8" ht="16.5">
      <c r="A64" s="212" t="s">
        <v>350</v>
      </c>
      <c r="B64" s="52" t="s">
        <v>39</v>
      </c>
      <c r="C64" s="52" t="s">
        <v>29</v>
      </c>
      <c r="D64" s="69"/>
      <c r="E64" s="69"/>
      <c r="F64" s="214" t="e">
        <f>#REF!</f>
        <v>#REF!</v>
      </c>
      <c r="G64" s="214" t="e">
        <f>#REF!</f>
        <v>#REF!</v>
      </c>
      <c r="H64" s="214" t="e">
        <f>#REF!</f>
        <v>#REF!</v>
      </c>
    </row>
    <row r="65" spans="1:8" s="9" customFormat="1" ht="33">
      <c r="A65" s="250" t="s">
        <v>428</v>
      </c>
      <c r="B65" s="71" t="s">
        <v>276</v>
      </c>
      <c r="C65" s="71"/>
      <c r="D65" s="71"/>
      <c r="E65" s="71"/>
      <c r="F65" s="243" t="e">
        <f>F66+F67</f>
        <v>#REF!</v>
      </c>
      <c r="G65" s="243" t="e">
        <f>G66+G67</f>
        <v>#REF!</v>
      </c>
      <c r="H65" s="243" t="e">
        <f>H66+H67</f>
        <v>#REF!</v>
      </c>
    </row>
    <row r="66" spans="1:8" ht="33">
      <c r="A66" s="213" t="s">
        <v>426</v>
      </c>
      <c r="B66" s="52" t="s">
        <v>276</v>
      </c>
      <c r="C66" s="52" t="s">
        <v>29</v>
      </c>
      <c r="D66" s="52"/>
      <c r="E66" s="52"/>
      <c r="F66" s="214" t="e">
        <f>#REF!</f>
        <v>#REF!</v>
      </c>
      <c r="G66" s="214" t="e">
        <f>#REF!</f>
        <v>#REF!</v>
      </c>
      <c r="H66" s="214" t="e">
        <f>#REF!</f>
        <v>#REF!</v>
      </c>
    </row>
    <row r="67" spans="1:8" ht="16.5">
      <c r="A67" s="219" t="s">
        <v>427</v>
      </c>
      <c r="B67" s="52" t="s">
        <v>276</v>
      </c>
      <c r="C67" s="52" t="s">
        <v>38</v>
      </c>
      <c r="D67" s="52"/>
      <c r="E67" s="52"/>
      <c r="F67" s="214" t="e">
        <f>#REF!</f>
        <v>#REF!</v>
      </c>
      <c r="G67" s="214" t="e">
        <f>#REF!</f>
        <v>#REF!</v>
      </c>
      <c r="H67" s="214" t="e">
        <f>#REF!</f>
        <v>#REF!</v>
      </c>
    </row>
    <row r="68" spans="1:8" s="1" customFormat="1" ht="16.5">
      <c r="A68" s="222" t="s">
        <v>27</v>
      </c>
      <c r="B68" s="217"/>
      <c r="C68" s="217"/>
      <c r="D68" s="217"/>
      <c r="E68" s="217"/>
      <c r="F68" s="223" t="e">
        <f>F14+F22+F24+F28+F35+F39+F42+F48+F51+F54+F59+F61+F63+F65</f>
        <v>#REF!</v>
      </c>
      <c r="G68" s="223" t="e">
        <f>G14+G22+G24+G28+G35+G39+G42+G48+G51+G54+G59+G61+G63+G65</f>
        <v>#REF!</v>
      </c>
      <c r="H68" s="223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9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7" customWidth="1"/>
    <col min="2" max="2" width="59.375" style="137" customWidth="1"/>
    <col min="3" max="3" width="17.50390625" style="137" customWidth="1"/>
    <col min="4" max="16384" width="9.125" style="137" customWidth="1"/>
  </cols>
  <sheetData>
    <row r="1" spans="1:3" ht="12.75">
      <c r="A1" s="11" t="s">
        <v>63</v>
      </c>
      <c r="B1" s="40" t="s">
        <v>368</v>
      </c>
      <c r="C1" s="40"/>
    </row>
    <row r="2" spans="1:3" ht="12.75">
      <c r="A2" s="11"/>
      <c r="B2" s="640" t="s">
        <v>362</v>
      </c>
      <c r="C2" s="640"/>
    </row>
    <row r="3" spans="1:3" ht="12.75">
      <c r="A3" s="11"/>
      <c r="B3" s="40" t="s">
        <v>360</v>
      </c>
      <c r="C3" s="40"/>
    </row>
    <row r="4" spans="1:3" ht="12.75">
      <c r="A4" s="11"/>
      <c r="B4" s="40" t="s">
        <v>361</v>
      </c>
      <c r="C4" s="40"/>
    </row>
    <row r="5" spans="1:3" ht="21" customHeight="1">
      <c r="A5" s="11"/>
      <c r="B5" s="40" t="s">
        <v>363</v>
      </c>
      <c r="C5" s="40"/>
    </row>
    <row r="6" spans="1:3" ht="18" customHeight="1">
      <c r="A6" s="11"/>
      <c r="B6" s="40" t="s">
        <v>369</v>
      </c>
      <c r="C6" s="40"/>
    </row>
    <row r="7" spans="1:3" ht="18" customHeight="1">
      <c r="A7" s="11"/>
      <c r="B7" s="40" t="s">
        <v>367</v>
      </c>
      <c r="C7" s="40"/>
    </row>
    <row r="8" spans="2:3" ht="15">
      <c r="B8" s="139"/>
      <c r="C8" s="139"/>
    </row>
    <row r="9" spans="2:3" ht="15">
      <c r="B9" s="139"/>
      <c r="C9" s="139"/>
    </row>
    <row r="10" spans="2:3" ht="15">
      <c r="B10" s="139"/>
      <c r="C10" s="139"/>
    </row>
    <row r="11" spans="2:3" ht="15">
      <c r="B11" s="139"/>
      <c r="C11" s="139"/>
    </row>
    <row r="13" spans="1:6" ht="15">
      <c r="A13" s="641" t="s">
        <v>356</v>
      </c>
      <c r="B13" s="641"/>
      <c r="C13" s="641"/>
      <c r="D13" s="641"/>
      <c r="E13" s="138"/>
      <c r="F13" s="138"/>
    </row>
    <row r="14" spans="1:4" ht="15">
      <c r="A14" s="641" t="s">
        <v>357</v>
      </c>
      <c r="B14" s="641"/>
      <c r="C14" s="641"/>
      <c r="D14" s="641"/>
    </row>
    <row r="15" spans="1:6" ht="15">
      <c r="A15" s="641" t="s">
        <v>320</v>
      </c>
      <c r="B15" s="641"/>
      <c r="C15" s="641"/>
      <c r="D15" s="641"/>
      <c r="E15" s="138"/>
      <c r="F15" s="138"/>
    </row>
    <row r="16" spans="2:6" ht="15">
      <c r="B16" s="139"/>
      <c r="C16" s="138"/>
      <c r="D16" s="138"/>
      <c r="E16" s="138"/>
      <c r="F16" s="138"/>
    </row>
    <row r="17" spans="2:6" ht="15">
      <c r="B17" s="139"/>
      <c r="C17" s="138"/>
      <c r="D17" s="138"/>
      <c r="E17" s="138"/>
      <c r="F17" s="138"/>
    </row>
    <row r="19" spans="1:3" s="140" customFormat="1" ht="15">
      <c r="A19" s="146" t="s">
        <v>280</v>
      </c>
      <c r="B19" s="146" t="s">
        <v>358</v>
      </c>
      <c r="C19" s="146" t="s">
        <v>322</v>
      </c>
    </row>
    <row r="20" spans="1:3" ht="27">
      <c r="A20" s="639" t="s">
        <v>74</v>
      </c>
      <c r="B20" s="145" t="s">
        <v>352</v>
      </c>
      <c r="C20" s="143">
        <f>C22-C23</f>
        <v>5340000</v>
      </c>
    </row>
    <row r="21" spans="1:3" ht="15">
      <c r="A21" s="639"/>
      <c r="B21" s="141" t="s">
        <v>359</v>
      </c>
      <c r="C21" s="144"/>
    </row>
    <row r="22" spans="1:3" ht="46.5">
      <c r="A22" s="639"/>
      <c r="B22" s="147" t="s">
        <v>353</v>
      </c>
      <c r="C22" s="143">
        <v>5500000</v>
      </c>
    </row>
    <row r="23" spans="1:3" ht="46.5">
      <c r="A23" s="639"/>
      <c r="B23" s="147" t="s">
        <v>364</v>
      </c>
      <c r="C23" s="143">
        <v>160000</v>
      </c>
    </row>
    <row r="24" ht="15">
      <c r="B24" s="14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16.50390625" style="0" customWidth="1"/>
    <col min="2" max="2" width="14.125" style="0" customWidth="1"/>
    <col min="3" max="3" width="13.50390625" style="0" customWidth="1"/>
    <col min="4" max="4" width="15.50390625" style="0" customWidth="1"/>
    <col min="5" max="5" width="11.375" style="0" customWidth="1"/>
    <col min="7" max="7" width="8.875" style="0" customWidth="1"/>
  </cols>
  <sheetData>
    <row r="1" spans="3:8" ht="12.75">
      <c r="C1" s="620" t="s">
        <v>1152</v>
      </c>
      <c r="D1" s="620"/>
      <c r="E1" s="620"/>
      <c r="F1" s="620"/>
      <c r="G1" s="620"/>
      <c r="H1" s="620"/>
    </row>
    <row r="2" spans="3:8" ht="12.75">
      <c r="C2" s="620" t="s">
        <v>1153</v>
      </c>
      <c r="D2" s="620"/>
      <c r="E2" s="620"/>
      <c r="F2" s="620"/>
      <c r="G2" s="620"/>
      <c r="H2" s="620"/>
    </row>
    <row r="3" spans="3:8" ht="9" customHeight="1">
      <c r="C3" s="642" t="s">
        <v>1154</v>
      </c>
      <c r="D3" s="642"/>
      <c r="E3" s="642"/>
      <c r="F3" s="642"/>
      <c r="G3" s="620"/>
      <c r="H3" s="620"/>
    </row>
    <row r="4" spans="3:8" ht="12.75">
      <c r="C4" s="620" t="s">
        <v>1155</v>
      </c>
      <c r="D4" s="620"/>
      <c r="E4" s="620"/>
      <c r="F4" s="620"/>
      <c r="G4" s="620"/>
      <c r="H4" s="620"/>
    </row>
    <row r="5" spans="3:8" ht="12.75">
      <c r="C5" s="620" t="s">
        <v>1166</v>
      </c>
      <c r="D5" s="620"/>
      <c r="E5" s="620"/>
      <c r="F5" s="620"/>
      <c r="G5" s="620"/>
      <c r="H5" s="620"/>
    </row>
    <row r="6" spans="3:8" ht="12.75">
      <c r="C6" s="620" t="s">
        <v>1167</v>
      </c>
      <c r="D6" s="620"/>
      <c r="E6" s="620"/>
      <c r="F6" s="620"/>
      <c r="G6" s="620"/>
      <c r="H6" s="620"/>
    </row>
    <row r="11" spans="1:9" ht="15">
      <c r="A11" s="624" t="s">
        <v>1156</v>
      </c>
      <c r="B11" s="624"/>
      <c r="C11" s="624"/>
      <c r="D11" s="624"/>
      <c r="E11" s="624"/>
      <c r="F11" s="624"/>
      <c r="G11" s="491"/>
      <c r="H11" s="491"/>
      <c r="I11" s="491"/>
    </row>
    <row r="12" spans="1:9" ht="15">
      <c r="A12" s="624" t="s">
        <v>1157</v>
      </c>
      <c r="B12" s="624"/>
      <c r="C12" s="624"/>
      <c r="D12" s="624"/>
      <c r="E12" s="624"/>
      <c r="F12" s="624"/>
      <c r="G12" s="491"/>
      <c r="H12" s="491"/>
      <c r="I12" s="491"/>
    </row>
    <row r="13" spans="1:9" ht="15">
      <c r="A13" s="624" t="s">
        <v>1164</v>
      </c>
      <c r="B13" s="624"/>
      <c r="C13" s="624"/>
      <c r="D13" s="624"/>
      <c r="E13" s="624"/>
      <c r="F13" s="624"/>
      <c r="G13" s="491"/>
      <c r="H13" s="491"/>
      <c r="I13" s="491"/>
    </row>
    <row r="14" spans="1:9" ht="15">
      <c r="A14" s="491"/>
      <c r="B14" s="491"/>
      <c r="C14" s="491"/>
      <c r="D14" s="491"/>
      <c r="E14" s="491"/>
      <c r="F14" s="491"/>
      <c r="G14" s="491"/>
      <c r="H14" s="491"/>
      <c r="I14" s="491"/>
    </row>
    <row r="18" spans="1:5" ht="47.25" customHeight="1">
      <c r="A18" s="621" t="s">
        <v>64</v>
      </c>
      <c r="B18" s="622" t="s">
        <v>1158</v>
      </c>
      <c r="C18" s="622" t="s">
        <v>1159</v>
      </c>
      <c r="D18" s="622" t="s">
        <v>1160</v>
      </c>
      <c r="E18" s="621" t="s">
        <v>1161</v>
      </c>
    </row>
    <row r="19" spans="1:5" ht="29.25" customHeight="1">
      <c r="A19" s="622" t="s">
        <v>1162</v>
      </c>
      <c r="B19" s="144">
        <v>1</v>
      </c>
      <c r="C19" s="144">
        <v>219.8</v>
      </c>
      <c r="D19" s="144">
        <v>66.4</v>
      </c>
      <c r="E19" s="144">
        <f>C19+D19</f>
        <v>286.20000000000005</v>
      </c>
    </row>
    <row r="20" spans="1:5" ht="31.5" customHeight="1">
      <c r="A20" s="622" t="s">
        <v>1163</v>
      </c>
      <c r="B20" s="144">
        <v>4</v>
      </c>
      <c r="C20" s="144">
        <v>285.4</v>
      </c>
      <c r="D20" s="144">
        <v>82.9</v>
      </c>
      <c r="E20" s="144">
        <f>C20+D20</f>
        <v>368.29999999999995</v>
      </c>
    </row>
    <row r="21" spans="1:5" ht="18" customHeight="1">
      <c r="A21" s="644" t="s">
        <v>1161</v>
      </c>
      <c r="B21" s="144">
        <v>5</v>
      </c>
      <c r="C21" s="144">
        <f>SUM(C19:C20)</f>
        <v>505.2</v>
      </c>
      <c r="D21" s="144">
        <f>SUM(D19:D20)</f>
        <v>149.3</v>
      </c>
      <c r="E21" s="144">
        <f>SUM(E19:E20)</f>
        <v>654.5</v>
      </c>
    </row>
  </sheetData>
  <sheetProtection/>
  <mergeCells count="1"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2021-04-07T00:35:10Z</cp:lastPrinted>
  <dcterms:created xsi:type="dcterms:W3CDTF">2007-02-13T14:32:46Z</dcterms:created>
  <dcterms:modified xsi:type="dcterms:W3CDTF">2021-04-07T00:43:40Z</dcterms:modified>
  <cp:category/>
  <cp:version/>
  <cp:contentType/>
  <cp:contentStatus/>
</cp:coreProperties>
</file>